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termo\Documents\Planilha Polinômio\Planilhas Prontas 2020 Fev\"/>
    </mc:Choice>
  </mc:AlternateContent>
  <xr:revisionPtr revIDLastSave="0" documentId="13_ncr:1_{E4BA0889-8A41-4444-ACC2-835E7E6C68AB}" xr6:coauthVersionLast="45" xr6:coauthVersionMax="45" xr10:uidLastSave="{00000000-0000-0000-0000-000000000000}"/>
  <bookViews>
    <workbookView xWindow="-120" yWindow="-120" windowWidth="20730" windowHeight="11160" tabRatio="791" xr2:uid="{00000000-000D-0000-FFFF-FFFF00000000}"/>
  </bookViews>
  <sheets>
    <sheet name="Entrada de dados" sheetId="27" r:id="rId1"/>
    <sheet name="K CrAl Graus" sheetId="18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" i="18" l="1"/>
  <c r="G55" i="18" s="1"/>
  <c r="E7" i="18"/>
  <c r="X16" i="18"/>
  <c r="X6" i="18"/>
  <c r="X7" i="18"/>
  <c r="X8" i="18"/>
  <c r="X9" i="18"/>
  <c r="X10" i="18"/>
  <c r="X11" i="18"/>
  <c r="X12" i="18"/>
  <c r="X13" i="18"/>
  <c r="X14" i="18"/>
  <c r="X15" i="18"/>
  <c r="X5" i="18"/>
  <c r="U14" i="18"/>
  <c r="U15" i="18"/>
  <c r="U6" i="18"/>
  <c r="U7" i="18"/>
  <c r="U8" i="18"/>
  <c r="U9" i="18"/>
  <c r="U10" i="18"/>
  <c r="U11" i="18"/>
  <c r="U12" i="18"/>
  <c r="U13" i="18"/>
  <c r="U5" i="18"/>
  <c r="W4" i="18"/>
  <c r="T4" i="18"/>
  <c r="G53" i="18" l="1"/>
  <c r="G52" i="18"/>
  <c r="G51" i="18"/>
  <c r="G50" i="18"/>
  <c r="G49" i="18"/>
  <c r="G48" i="18"/>
  <c r="G47" i="18"/>
  <c r="G46" i="18"/>
  <c r="G45" i="18"/>
  <c r="G23" i="18"/>
  <c r="G22" i="18"/>
  <c r="G21" i="18"/>
  <c r="G20" i="18"/>
  <c r="G19" i="18"/>
  <c r="G18" i="18"/>
  <c r="G17" i="18"/>
  <c r="G16" i="18"/>
  <c r="G15" i="18"/>
  <c r="G14" i="18"/>
  <c r="E40" i="18" l="1"/>
  <c r="E41" i="18" s="1"/>
  <c r="E9" i="18"/>
  <c r="E10" i="18" l="1"/>
  <c r="H11" i="27"/>
</calcChain>
</file>

<file path=xl/sharedStrings.xml><?xml version="1.0" encoding="utf-8"?>
<sst xmlns="http://schemas.openxmlformats.org/spreadsheetml/2006/main" count="91" uniqueCount="40">
  <si>
    <t>Milivoltagem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</si>
  <si>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</si>
  <si>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</si>
  <si>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</si>
  <si>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</si>
  <si>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</si>
  <si>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</si>
  <si>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</si>
  <si>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</si>
  <si>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</si>
  <si>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</si>
  <si>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</si>
  <si>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°C</t>
  </si>
  <si>
    <t>T^1</t>
  </si>
  <si>
    <t>T^2</t>
  </si>
  <si>
    <t>T^3</t>
  </si>
  <si>
    <t>T^4</t>
  </si>
  <si>
    <t>T^5</t>
  </si>
  <si>
    <t>T^6</t>
  </si>
  <si>
    <t>T^7</t>
  </si>
  <si>
    <t>T^8</t>
  </si>
  <si>
    <t>T^9</t>
  </si>
  <si>
    <t>T^10</t>
  </si>
  <si>
    <t>Temperatura Range</t>
  </si>
  <si>
    <t>E =</t>
  </si>
  <si>
    <t>E (Valor mV Medição Laboratório) =</t>
  </si>
  <si>
    <t>-270°C to 0,0°C</t>
  </si>
  <si>
    <t>b1</t>
  </si>
  <si>
    <t>b0</t>
  </si>
  <si>
    <t>TERMOPAR TIPO K Norma E230 - 02 Table 7</t>
  </si>
  <si>
    <t>T (Temperatura) =</t>
  </si>
  <si>
    <t>Etab =</t>
  </si>
  <si>
    <t>0°C to 1372°C</t>
  </si>
  <si>
    <t>R</t>
  </si>
  <si>
    <t>e</t>
  </si>
  <si>
    <r>
      <rPr>
        <i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 xml:space="preserve"> = Logaritmo natural ou neperiano</t>
    </r>
  </si>
  <si>
    <t>ENTRADA DE DADOS PARA TODAS AS PLANILHAS</t>
  </si>
  <si>
    <t>Mv</t>
  </si>
  <si>
    <t>T (Temperatura) = Entre Valor</t>
  </si>
  <si>
    <t>TIPO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</si>
</sst>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0000000000000"/>
    <numFmt numFmtId="165" formatCode="0.000000"/>
    <numFmt numFmtId="166" formatCode="0.0000000E+00"/>
    <numFmt numFmtId="167" formatCode="0.0"/>
    <numFmt numFmtId="168" formatCode="0.000000000000000000000000000000"/>
    <numFmt numFmtId="169" formatCode="0.000"/>
    <numFmt numFmtId="170" formatCode="0.0000000000E+00"/>
    <numFmt numFmtId="171" formatCode="0.0000"/>
    <numFmt numFmtId="172" formatCode="0.000E+00"/>
    <numFmt numFmtId="173" formatCode="0.00000000000000000"/>
    <numFmt numFmtId="174" formatCode="0.00000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9"/>
      <color theme="1"/>
      <name val="Arial Black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Arial Black"/>
      <family val="2"/>
    </font>
    <font>
      <b/>
      <sz val="9"/>
      <name val="Arial Black"/>
      <family val="2"/>
    </font>
    <font>
      <sz val="11"/>
      <color theme="0"/>
      <name val="Calibri"/>
      <family val="2"/>
      <scheme val="minor"/>
    </font>
    <font>
      <i/>
      <sz val="9"/>
      <color theme="1"/>
      <name val="Arial Black"/>
      <family val="2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rgb="FF87BE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Fill="1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1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2" fillId="2" borderId="7" xfId="0" applyFont="1" applyFill="1" applyBorder="1" applyAlignment="1" applyProtection="1">
      <protection hidden="1"/>
    </xf>
    <xf numFmtId="0" fontId="3" fillId="10" borderId="8" xfId="0" applyFont="1" applyFill="1" applyBorder="1" applyAlignment="1" applyProtection="1">
      <alignment horizontal="right"/>
      <protection hidden="1"/>
    </xf>
    <xf numFmtId="0" fontId="3" fillId="2" borderId="0" xfId="0" applyFont="1" applyFill="1" applyBorder="1" applyProtection="1">
      <protection hidden="1"/>
    </xf>
    <xf numFmtId="0" fontId="3" fillId="10" borderId="8" xfId="0" quotePrefix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6" fillId="5" borderId="10" xfId="0" applyFont="1" applyFill="1" applyBorder="1" applyAlignment="1" applyProtection="1">
      <alignment horizontal="center"/>
      <protection hidden="1"/>
    </xf>
    <xf numFmtId="0" fontId="6" fillId="5" borderId="5" xfId="0" applyFont="1" applyFill="1" applyBorder="1" applyAlignment="1" applyProtection="1">
      <alignment horizontal="center" vertical="center"/>
      <protection hidden="1"/>
    </xf>
    <xf numFmtId="0" fontId="3" fillId="10" borderId="18" xfId="0" applyFont="1" applyFill="1" applyBorder="1" applyAlignment="1" applyProtection="1">
      <alignment horizontal="center" vertical="center"/>
      <protection hidden="1"/>
    </xf>
    <xf numFmtId="0" fontId="0" fillId="2" borderId="0" xfId="0" quotePrefix="1" applyFill="1" applyBorder="1" applyAlignment="1" applyProtection="1">
      <alignment horizontal="center" vertical="center"/>
      <protection hidden="1"/>
    </xf>
    <xf numFmtId="0" fontId="3" fillId="10" borderId="5" xfId="0" applyFont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horizontal="left" vertical="center"/>
      <protection hidden="1"/>
    </xf>
    <xf numFmtId="171" fontId="1" fillId="9" borderId="5" xfId="0" applyNumberFormat="1" applyFont="1" applyFill="1" applyBorder="1" applyAlignment="1" applyProtection="1">
      <alignment horizontal="center" vertical="center"/>
      <protection hidden="1"/>
    </xf>
    <xf numFmtId="0" fontId="1" fillId="9" borderId="5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3" fillId="10" borderId="1" xfId="0" applyFont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vertical="center"/>
      <protection hidden="1"/>
    </xf>
    <xf numFmtId="171" fontId="1" fillId="7" borderId="5" xfId="0" applyNumberFormat="1" applyFont="1" applyFill="1" applyBorder="1" applyAlignment="1" applyProtection="1">
      <alignment horizontal="center" vertical="center"/>
      <protection hidden="1"/>
    </xf>
    <xf numFmtId="0" fontId="1" fillId="7" borderId="5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Border="1" applyAlignment="1" applyProtection="1">
      <alignment horizontal="center" vertical="center"/>
      <protection hidden="1"/>
    </xf>
    <xf numFmtId="0" fontId="3" fillId="10" borderId="5" xfId="0" applyFont="1" applyFill="1" applyBorder="1" applyAlignment="1" applyProtection="1">
      <alignment horizontal="center"/>
      <protection hidden="1"/>
    </xf>
    <xf numFmtId="166" fontId="0" fillId="2" borderId="0" xfId="0" applyNumberFormat="1" applyFill="1" applyBorder="1" applyProtection="1">
      <protection hidden="1"/>
    </xf>
    <xf numFmtId="171" fontId="1" fillId="2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/>
      <protection hidden="1"/>
    </xf>
    <xf numFmtId="164" fontId="0" fillId="2" borderId="17" xfId="0" applyNumberFormat="1" applyFill="1" applyBorder="1" applyAlignment="1" applyProtection="1">
      <alignment horizontal="left"/>
      <protection hidden="1"/>
    </xf>
    <xf numFmtId="0" fontId="0" fillId="2" borderId="14" xfId="0" applyFill="1" applyBorder="1" applyProtection="1">
      <protection hidden="1"/>
    </xf>
    <xf numFmtId="0" fontId="0" fillId="2" borderId="15" xfId="0" applyFill="1" applyBorder="1" applyProtection="1">
      <protection hidden="1"/>
    </xf>
    <xf numFmtId="0" fontId="3" fillId="2" borderId="15" xfId="0" applyFont="1" applyFill="1" applyBorder="1" applyAlignment="1" applyProtection="1">
      <alignment horizontal="center"/>
      <protection hidden="1"/>
    </xf>
    <xf numFmtId="0" fontId="0" fillId="2" borderId="16" xfId="0" applyFill="1" applyBorder="1" applyProtection="1">
      <protection hidden="1"/>
    </xf>
    <xf numFmtId="0" fontId="3" fillId="2" borderId="12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164" fontId="0" fillId="2" borderId="0" xfId="0" applyNumberForma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protection hidden="1"/>
    </xf>
    <xf numFmtId="171" fontId="1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Protection="1">
      <protection hidden="1"/>
    </xf>
    <xf numFmtId="171" fontId="0" fillId="2" borderId="0" xfId="0" applyNumberFormat="1" applyFill="1" applyBorder="1" applyAlignment="1" applyProtection="1">
      <alignment vertical="center"/>
      <protection hidden="1"/>
    </xf>
    <xf numFmtId="0" fontId="3" fillId="0" borderId="0" xfId="0" applyFont="1" applyBorder="1" applyProtection="1">
      <protection hidden="1"/>
    </xf>
    <xf numFmtId="0" fontId="3" fillId="2" borderId="12" xfId="0" quotePrefix="1" applyFont="1" applyFill="1" applyBorder="1" applyAlignment="1" applyProtection="1">
      <alignment horizontal="center" vertical="center"/>
      <protection hidden="1"/>
    </xf>
    <xf numFmtId="170" fontId="0" fillId="6" borderId="18" xfId="0" applyNumberFormat="1" applyFill="1" applyBorder="1" applyAlignment="1" applyProtection="1">
      <alignment horizontal="center" vertical="center"/>
      <protection hidden="1"/>
    </xf>
    <xf numFmtId="169" fontId="0" fillId="8" borderId="8" xfId="0" quotePrefix="1" applyNumberFormat="1" applyFill="1" applyBorder="1" applyAlignment="1" applyProtection="1">
      <alignment horizontal="left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167" fontId="0" fillId="2" borderId="12" xfId="0" quotePrefix="1" applyNumberFormat="1" applyFill="1" applyBorder="1" applyAlignment="1" applyProtection="1">
      <alignment horizontal="left" vertical="center"/>
      <protection hidden="1"/>
    </xf>
    <xf numFmtId="170" fontId="0" fillId="6" borderId="5" xfId="0" applyNumberFormat="1" applyFill="1" applyBorder="1" applyAlignment="1" applyProtection="1">
      <alignment horizontal="center" vertical="center"/>
      <protection hidden="1"/>
    </xf>
    <xf numFmtId="0" fontId="3" fillId="7" borderId="5" xfId="0" applyFont="1" applyFill="1" applyBorder="1" applyAlignment="1" applyProtection="1">
      <alignment horizontal="center" vertical="center"/>
      <protection hidden="1"/>
    </xf>
    <xf numFmtId="170" fontId="0" fillId="3" borderId="18" xfId="0" applyNumberFormat="1" applyFill="1" applyBorder="1" applyAlignment="1" applyProtection="1">
      <alignment horizontal="center" vertical="center"/>
      <protection hidden="1"/>
    </xf>
    <xf numFmtId="164" fontId="0" fillId="2" borderId="0" xfId="0" applyNumberFormat="1" applyFill="1" applyBorder="1" applyAlignment="1" applyProtection="1">
      <alignment vertical="center"/>
      <protection hidden="1"/>
    </xf>
    <xf numFmtId="166" fontId="0" fillId="2" borderId="12" xfId="0" applyNumberFormat="1" applyFill="1" applyBorder="1" applyProtection="1">
      <protection hidden="1"/>
    </xf>
    <xf numFmtId="164" fontId="0" fillId="2" borderId="12" xfId="0" applyNumberFormat="1" applyFill="1" applyBorder="1" applyAlignment="1" applyProtection="1">
      <alignment horizontal="center" vertical="center"/>
      <protection hidden="1"/>
    </xf>
    <xf numFmtId="164" fontId="0" fillId="2" borderId="12" xfId="0" applyNumberFormat="1" applyFill="1" applyBorder="1" applyAlignment="1" applyProtection="1">
      <alignment vertical="center"/>
      <protection hidden="1"/>
    </xf>
    <xf numFmtId="172" fontId="0" fillId="2" borderId="0" xfId="0" applyNumberFormat="1" applyFill="1" applyProtection="1">
      <protection hidden="1"/>
    </xf>
    <xf numFmtId="166" fontId="0" fillId="3" borderId="5" xfId="0" applyNumberFormat="1" applyFill="1" applyBorder="1" applyAlignment="1" applyProtection="1">
      <alignment horizontal="center" vertical="center"/>
      <protection hidden="1"/>
    </xf>
    <xf numFmtId="0" fontId="9" fillId="12" borderId="5" xfId="0" applyFont="1" applyFill="1" applyBorder="1" applyAlignment="1" applyProtection="1">
      <alignment horizontal="center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2" borderId="15" xfId="0" applyFont="1" applyFill="1" applyBorder="1" applyAlignment="1" applyProtection="1">
      <alignment horizontal="center" vertical="center"/>
      <protection hidden="1"/>
    </xf>
    <xf numFmtId="166" fontId="0" fillId="2" borderId="15" xfId="0" applyNumberFormat="1" applyFill="1" applyBorder="1" applyAlignment="1" applyProtection="1">
      <alignment horizontal="center" vertical="center"/>
      <protection hidden="1"/>
    </xf>
    <xf numFmtId="171" fontId="0" fillId="2" borderId="15" xfId="0" applyNumberFormat="1" applyFill="1" applyBorder="1" applyAlignment="1" applyProtection="1">
      <alignment vertical="center"/>
      <protection hidden="1"/>
    </xf>
    <xf numFmtId="166" fontId="0" fillId="0" borderId="0" xfId="0" applyNumberFormat="1" applyFill="1" applyProtection="1">
      <protection hidden="1"/>
    </xf>
    <xf numFmtId="166" fontId="0" fillId="2" borderId="12" xfId="0" applyNumberFormat="1" applyFill="1" applyBorder="1" applyAlignment="1" applyProtection="1">
      <alignment horizontal="center" vertical="center"/>
      <protection hidden="1"/>
    </xf>
    <xf numFmtId="171" fontId="0" fillId="2" borderId="12" xfId="0" applyNumberFormat="1" applyFill="1" applyBorder="1" applyAlignment="1" applyProtection="1">
      <alignment vertical="center"/>
      <protection hidden="1"/>
    </xf>
    <xf numFmtId="0" fontId="3" fillId="2" borderId="20" xfId="0" applyFont="1" applyFill="1" applyBorder="1" applyAlignment="1" applyProtection="1">
      <alignment horizontal="right"/>
      <protection hidden="1"/>
    </xf>
    <xf numFmtId="171" fontId="5" fillId="13" borderId="2" xfId="0" quotePrefix="1" applyNumberFormat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Protection="1">
      <protection hidden="1"/>
    </xf>
    <xf numFmtId="0" fontId="3" fillId="2" borderId="12" xfId="0" applyFont="1" applyFill="1" applyBorder="1" applyAlignment="1" applyProtection="1">
      <alignment horizontal="right"/>
      <protection hidden="1"/>
    </xf>
    <xf numFmtId="0" fontId="3" fillId="10" borderId="2" xfId="0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8" fillId="11" borderId="11" xfId="0" applyFont="1" applyFill="1" applyBorder="1" applyProtection="1">
      <protection hidden="1"/>
    </xf>
    <xf numFmtId="0" fontId="8" fillId="11" borderId="12" xfId="0" applyFont="1" applyFill="1" applyBorder="1" applyProtection="1">
      <protection hidden="1"/>
    </xf>
    <xf numFmtId="0" fontId="8" fillId="11" borderId="13" xfId="0" applyFont="1" applyFill="1" applyBorder="1" applyProtection="1">
      <protection hidden="1"/>
    </xf>
    <xf numFmtId="0" fontId="8" fillId="11" borderId="7" xfId="0" applyFont="1" applyFill="1" applyBorder="1" applyProtection="1">
      <protection hidden="1"/>
    </xf>
    <xf numFmtId="0" fontId="8" fillId="11" borderId="0" xfId="0" applyFont="1" applyFill="1" applyBorder="1" applyProtection="1">
      <protection hidden="1"/>
    </xf>
    <xf numFmtId="0" fontId="8" fillId="11" borderId="9" xfId="0" applyFont="1" applyFill="1" applyBorder="1" applyProtection="1">
      <protection hidden="1"/>
    </xf>
    <xf numFmtId="0" fontId="8" fillId="11" borderId="14" xfId="0" applyFont="1" applyFill="1" applyBorder="1" applyProtection="1">
      <protection hidden="1"/>
    </xf>
    <xf numFmtId="0" fontId="0" fillId="11" borderId="0" xfId="0" applyFill="1" applyBorder="1" applyProtection="1">
      <protection hidden="1"/>
    </xf>
    <xf numFmtId="0" fontId="0" fillId="11" borderId="9" xfId="0" applyFill="1" applyBorder="1" applyProtection="1">
      <protection hidden="1"/>
    </xf>
    <xf numFmtId="165" fontId="12" fillId="11" borderId="7" xfId="0" quotePrefix="1" applyNumberFormat="1" applyFont="1" applyFill="1" applyBorder="1" applyAlignment="1" applyProtection="1">
      <alignment vertical="center"/>
      <protection hidden="1"/>
    </xf>
    <xf numFmtId="165" fontId="5" fillId="11" borderId="0" xfId="0" quotePrefix="1" applyNumberFormat="1" applyFont="1" applyFill="1" applyBorder="1" applyAlignment="1" applyProtection="1">
      <alignment vertical="center"/>
      <protection hidden="1"/>
    </xf>
    <xf numFmtId="0" fontId="1" fillId="11" borderId="9" xfId="0" applyFont="1" applyFill="1" applyBorder="1" applyProtection="1">
      <protection hidden="1"/>
    </xf>
    <xf numFmtId="171" fontId="12" fillId="11" borderId="7" xfId="0" quotePrefix="1" applyNumberFormat="1" applyFont="1" applyFill="1" applyBorder="1" applyAlignment="1" applyProtection="1">
      <alignment vertical="center"/>
      <protection hidden="1"/>
    </xf>
    <xf numFmtId="171" fontId="5" fillId="11" borderId="0" xfId="0" quotePrefix="1" applyNumberFormat="1" applyFont="1" applyFill="1" applyBorder="1" applyAlignment="1" applyProtection="1">
      <alignment vertical="center"/>
      <protection hidden="1"/>
    </xf>
    <xf numFmtId="0" fontId="0" fillId="11" borderId="15" xfId="0" applyFill="1" applyBorder="1" applyProtection="1">
      <protection hidden="1"/>
    </xf>
    <xf numFmtId="0" fontId="0" fillId="11" borderId="16" xfId="0" applyFill="1" applyBorder="1" applyProtection="1"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Protection="1">
      <protection hidden="1"/>
    </xf>
    <xf numFmtId="174" fontId="5" fillId="14" borderId="2" xfId="0" quotePrefix="1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3" fillId="10" borderId="2" xfId="0" applyFont="1" applyFill="1" applyBorder="1" applyAlignment="1" applyProtection="1">
      <alignment horizontal="center" vertical="center"/>
      <protection hidden="1"/>
    </xf>
    <xf numFmtId="0" fontId="3" fillId="10" borderId="3" xfId="0" applyFont="1" applyFill="1" applyBorder="1" applyAlignment="1" applyProtection="1">
      <alignment horizontal="center" vertical="center"/>
      <protection hidden="1"/>
    </xf>
    <xf numFmtId="0" fontId="1" fillId="5" borderId="2" xfId="0" applyFont="1" applyFill="1" applyBorder="1" applyAlignment="1" applyProtection="1">
      <alignment horizontal="center"/>
      <protection hidden="1"/>
    </xf>
    <xf numFmtId="0" fontId="1" fillId="5" borderId="4" xfId="0" applyFont="1" applyFill="1" applyBorder="1" applyAlignment="1" applyProtection="1">
      <alignment horizontal="center"/>
      <protection hidden="1"/>
    </xf>
    <xf numFmtId="0" fontId="1" fillId="5" borderId="3" xfId="0" applyFont="1" applyFill="1" applyBorder="1" applyAlignment="1" applyProtection="1">
      <alignment horizontal="center"/>
      <protection hidden="1"/>
    </xf>
    <xf numFmtId="0" fontId="7" fillId="5" borderId="2" xfId="0" applyFont="1" applyFill="1" applyBorder="1" applyAlignment="1" applyProtection="1">
      <alignment horizontal="center"/>
      <protection hidden="1"/>
    </xf>
    <xf numFmtId="0" fontId="7" fillId="5" borderId="4" xfId="0" applyFont="1" applyFill="1" applyBorder="1" applyAlignment="1" applyProtection="1">
      <alignment horizontal="center"/>
      <protection hidden="1"/>
    </xf>
    <xf numFmtId="0" fontId="7" fillId="5" borderId="5" xfId="0" applyFont="1" applyFill="1" applyBorder="1" applyAlignment="1" applyProtection="1">
      <alignment horizontal="center"/>
      <protection hidden="1"/>
    </xf>
    <xf numFmtId="0" fontId="3" fillId="10" borderId="5" xfId="0" quotePrefix="1" applyFont="1" applyFill="1" applyBorder="1" applyAlignment="1" applyProtection="1">
      <alignment horizontal="center" vertical="center"/>
      <protection hidden="1"/>
    </xf>
    <xf numFmtId="171" fontId="5" fillId="13" borderId="2" xfId="0" quotePrefix="1" applyNumberFormat="1" applyFont="1" applyFill="1" applyBorder="1" applyAlignment="1" applyProtection="1">
      <alignment horizontal="center" vertical="center"/>
      <protection hidden="1"/>
    </xf>
    <xf numFmtId="171" fontId="5" fillId="13" borderId="4" xfId="0" quotePrefix="1" applyNumberFormat="1" applyFont="1" applyFill="1" applyBorder="1" applyAlignment="1" applyProtection="1">
      <alignment horizontal="center" vertical="center"/>
      <protection hidden="1"/>
    </xf>
    <xf numFmtId="168" fontId="0" fillId="6" borderId="2" xfId="0" quotePrefix="1" applyNumberFormat="1" applyFill="1" applyBorder="1" applyAlignment="1" applyProtection="1">
      <alignment horizontal="left" vertical="center"/>
      <protection hidden="1"/>
    </xf>
    <xf numFmtId="168" fontId="0" fillId="6" borderId="4" xfId="0" quotePrefix="1" applyNumberFormat="1" applyFill="1" applyBorder="1" applyAlignment="1" applyProtection="1">
      <alignment horizontal="left" vertical="center"/>
      <protection hidden="1"/>
    </xf>
    <xf numFmtId="2" fontId="0" fillId="6" borderId="10" xfId="0" applyNumberFormat="1" applyFill="1" applyBorder="1" applyAlignment="1" applyProtection="1">
      <alignment horizontal="center" vertical="center"/>
      <protection hidden="1"/>
    </xf>
    <xf numFmtId="2" fontId="0" fillId="6" borderId="6" xfId="0" applyNumberFormat="1" applyFill="1" applyBorder="1" applyAlignment="1" applyProtection="1">
      <alignment horizontal="center" vertical="center"/>
      <protection hidden="1"/>
    </xf>
    <xf numFmtId="171" fontId="0" fillId="6" borderId="10" xfId="0" applyNumberFormat="1" applyFill="1" applyBorder="1" applyAlignment="1" applyProtection="1">
      <alignment horizontal="center" vertical="center"/>
      <protection hidden="1"/>
    </xf>
    <xf numFmtId="171" fontId="0" fillId="6" borderId="6" xfId="0" applyNumberFormat="1" applyFill="1" applyBorder="1" applyAlignment="1" applyProtection="1">
      <alignment horizontal="center" vertical="center"/>
      <protection hidden="1"/>
    </xf>
    <xf numFmtId="0" fontId="10" fillId="4" borderId="10" xfId="0" applyFont="1" applyFill="1" applyBorder="1" applyAlignment="1" applyProtection="1">
      <alignment horizontal="center"/>
      <protection hidden="1"/>
    </xf>
    <xf numFmtId="0" fontId="0" fillId="4" borderId="6" xfId="0" applyFill="1" applyBorder="1" applyAlignment="1" applyProtection="1">
      <alignment horizontal="center"/>
      <protection hidden="1"/>
    </xf>
    <xf numFmtId="173" fontId="0" fillId="11" borderId="10" xfId="0" applyNumberFormat="1" applyFill="1" applyBorder="1" applyAlignment="1" applyProtection="1">
      <alignment horizontal="center" vertical="center"/>
      <protection hidden="1"/>
    </xf>
    <xf numFmtId="173" fontId="0" fillId="11" borderId="6" xfId="0" applyNumberFormat="1" applyFill="1" applyBorder="1" applyAlignment="1" applyProtection="1">
      <alignment horizontal="center" vertical="center"/>
      <protection hidden="1"/>
    </xf>
    <xf numFmtId="164" fontId="0" fillId="4" borderId="10" xfId="0" applyNumberFormat="1" applyFill="1" applyBorder="1" applyAlignment="1" applyProtection="1">
      <alignment horizontal="center" vertical="center"/>
      <protection hidden="1"/>
    </xf>
    <xf numFmtId="164" fontId="0" fillId="4" borderId="6" xfId="0" applyNumberForma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7BE62"/>
      <color rgb="FFFFFF97"/>
      <color rgb="FF85DFFF"/>
      <color rgb="FF009ED6"/>
      <color rgb="FFFFE181"/>
      <color rgb="FFE2AC00"/>
      <color rgb="FFFFFFCC"/>
      <color rgb="FFFFFFE7"/>
      <color rgb="FFB3EBFF"/>
      <color rgb="FF008B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2</xdr:row>
      <xdr:rowOff>28575</xdr:rowOff>
    </xdr:from>
    <xdr:to>
      <xdr:col>13</xdr:col>
      <xdr:colOff>352425</xdr:colOff>
      <xdr:row>7</xdr:row>
      <xdr:rowOff>180975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BCC610B-EB24-4A32-B4AA-9BB6C7539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409575"/>
          <a:ext cx="8220075" cy="1123950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15</xdr:row>
      <xdr:rowOff>19050</xdr:rowOff>
    </xdr:from>
    <xdr:to>
      <xdr:col>13</xdr:col>
      <xdr:colOff>85725</xdr:colOff>
      <xdr:row>29</xdr:row>
      <xdr:rowOff>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E8904018-CD19-4D3A-BBB8-4462050D1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2952750"/>
          <a:ext cx="7534275" cy="2647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2</xdr:row>
      <xdr:rowOff>83819</xdr:rowOff>
    </xdr:from>
    <xdr:to>
      <xdr:col>8</xdr:col>
      <xdr:colOff>518160</xdr:colOff>
      <xdr:row>3</xdr:row>
      <xdr:rowOff>161686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5820" y="464819"/>
          <a:ext cx="3352800" cy="268367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</xdr:colOff>
      <xdr:row>33</xdr:row>
      <xdr:rowOff>83820</xdr:rowOff>
    </xdr:from>
    <xdr:to>
      <xdr:col>8</xdr:col>
      <xdr:colOff>518160</xdr:colOff>
      <xdr:row>34</xdr:row>
      <xdr:rowOff>161687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5820" y="6606540"/>
          <a:ext cx="3352800" cy="268367"/>
        </a:xfrm>
        <a:prstGeom prst="rect">
          <a:avLst/>
        </a:prstGeom>
      </xdr:spPr>
    </xdr:pic>
    <xdr:clientData/>
  </xdr:twoCellAnchor>
  <xdr:oneCellAnchor>
    <xdr:from>
      <xdr:col>6</xdr:col>
      <xdr:colOff>85726</xdr:colOff>
      <xdr:row>40</xdr:row>
      <xdr:rowOff>52388</xdr:rowOff>
    </xdr:from>
    <xdr:ext cx="2371724" cy="2980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00000000-0008-0000-0C00-000004000000}"/>
                </a:ext>
              </a:extLst>
            </xdr:cNvPr>
            <xdr:cNvSpPr txBox="1"/>
          </xdr:nvSpPr>
          <xdr:spPr>
            <a:xfrm>
              <a:off x="4914901" y="8196263"/>
              <a:ext cx="2371724" cy="298030"/>
            </a:xfrm>
            <a:prstGeom prst="rect">
              <a:avLst/>
            </a:prstGeom>
            <a:solidFill>
              <a:srgbClr val="FFFF97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600" b="1" i="1">
                        <a:latin typeface="Cambria Math" panose="02040503050406030204" pitchFamily="18" charset="0"/>
                      </a:rPr>
                      <m:t>𝑹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𝒃</m:t>
                        </m:r>
                      </m:e>
                      <m:sub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  <m:sSup>
                      <m:sSupPr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𝒆</m:t>
                        </m:r>
                      </m:e>
                      <m:sup>
                        <m:sSub>
                          <m:sSub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𝒃</m:t>
                            </m:r>
                          </m:e>
                          <m:sub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</m:t>
                            </m:r>
                          </m:sub>
                        </m:sSub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 </m:t>
                        </m:r>
                        <m:sSup>
                          <m:sSup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(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𝒕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𝟏𝟐𝟔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,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𝟗𝟔𝟖𝟔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)</m:t>
                            </m:r>
                          </m:e>
                          <m:sup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𝟐</m:t>
                            </m:r>
                          </m:sup>
                        </m:sSup>
                      </m:sup>
                    </m:sSup>
                  </m:oMath>
                </m:oMathPara>
              </a14:m>
              <a:endParaRPr lang="pt-BR" sz="1600" b="1"/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>
              <a:off x="4914901" y="8196263"/>
              <a:ext cx="2371724" cy="298030"/>
            </a:xfrm>
            <a:prstGeom prst="rect">
              <a:avLst/>
            </a:prstGeom>
            <a:solidFill>
              <a:srgbClr val="FFFF97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t-BR" sz="1600" b="1" i="0">
                  <a:latin typeface="Cambria Math" panose="02040503050406030204" pitchFamily="18" charset="0"/>
                </a:rPr>
                <a:t>𝑹=𝒃_𝟎 𝒆^(𝒃_𝟏  〖(𝒕−𝟏𝟐𝟔,𝟗𝟔𝟖𝟔)〗^𝟐 )</a:t>
              </a:r>
              <a:endParaRPr lang="pt-BR" sz="1600" b="1"/>
            </a:p>
          </xdr:txBody>
        </xdr:sp>
      </mc:Fallback>
    </mc:AlternateContent>
    <xdr:clientData/>
  </xdr:oneCellAnchor>
  <xdr:twoCellAnchor>
    <xdr:from>
      <xdr:col>2</xdr:col>
      <xdr:colOff>1971675</xdr:colOff>
      <xdr:row>35</xdr:row>
      <xdr:rowOff>66675</xdr:rowOff>
    </xdr:from>
    <xdr:to>
      <xdr:col>8</xdr:col>
      <xdr:colOff>533400</xdr:colOff>
      <xdr:row>36</xdr:row>
      <xdr:rowOff>183455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8">
              <a:extLst>
                <a:ext uri="{FF2B5EF4-FFF2-40B4-BE49-F238E27FC236}">
                  <a16:creationId xmlns:a16="http://schemas.microsoft.com/office/drawing/2014/main" id="{00000000-0008-0000-0C00-000006000000}"/>
                </a:ext>
              </a:extLst>
            </xdr:cNvPr>
            <xdr:cNvSpPr txBox="1"/>
          </xdr:nvSpPr>
          <xdr:spPr>
            <a:xfrm>
              <a:off x="2247900" y="7181850"/>
              <a:ext cx="5562600" cy="354905"/>
            </a:xfrm>
            <a:prstGeom prst="rect">
              <a:avLst/>
            </a:prstGeom>
            <a:solidFill>
              <a:schemeClr val="accent1">
                <a:lumMod val="60000"/>
                <a:lumOff val="40000"/>
              </a:schemeClr>
            </a:solidFill>
          </xdr:spPr>
          <xdr:txBody>
            <a:bodyPr wrap="square" lIns="0" tIns="0" rIns="0" bIns="0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pt-BR" sz="1800" b="1">
                  <a:ea typeface="Cambria Math" panose="02040503050406030204" pitchFamily="18" charset="0"/>
                </a:rPr>
                <a:t>E </a:t>
              </a:r>
              <a14:m>
                <m:oMath xmlns:m="http://schemas.openxmlformats.org/officeDocument/2006/math">
                  <m:r>
                    <a:rPr lang="pt-BR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sSub>
                    <m:sSubPr>
                      <m:ctrlPr>
                        <a:rPr lang="pt-BR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pt-BR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𝒄</m:t>
                      </m:r>
                    </m:e>
                    <m:sub>
                      <m:r>
                        <a:rPr lang="pt-BR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𝟎</m:t>
                      </m:r>
                    </m:sub>
                  </m:sSub>
                  <m:r>
                    <a:rPr lang="pt-BR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+</m:t>
                  </m:r>
                  <m:sSub>
                    <m:sSubPr>
                      <m:ctrlPr>
                        <a:rPr lang="pt-BR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pt-BR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𝒄</m:t>
                      </m:r>
                    </m:e>
                    <m:sub>
                      <m:r>
                        <a:rPr lang="pt-BR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𝟏</m:t>
                      </m:r>
                    </m:sub>
                  </m:sSub>
                  <m:r>
                    <a:rPr lang="pt-BR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𝒕</m:t>
                  </m:r>
                  <m:r>
                    <a:rPr lang="pt-BR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+</m:t>
                  </m:r>
                </m:oMath>
              </a14:m>
              <a:r>
                <a:rPr lang="pt-BR" sz="1800" b="1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pt-BR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pt-BR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𝒄</m:t>
                      </m:r>
                    </m:e>
                    <m:sub>
                      <m:r>
                        <a:rPr lang="pt-BR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𝟐</m:t>
                      </m:r>
                    </m:sub>
                  </m:sSub>
                  <m:sSup>
                    <m:sSupPr>
                      <m:ctrlPr>
                        <a:rPr lang="pt-BR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pPr>
                    <m:e>
                      <m:r>
                        <a:rPr lang="pt-BR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𝒕</m:t>
                      </m:r>
                    </m:e>
                    <m:sup>
                      <m:r>
                        <a:rPr lang="pt-BR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𝟐</m:t>
                      </m:r>
                    </m:sup>
                  </m:sSup>
                </m:oMath>
              </a14:m>
              <a:r>
                <a:rPr lang="pt-BR" sz="1800" b="1">
                  <a:latin typeface="Cambria Math" panose="02040503050406030204" pitchFamily="18" charset="0"/>
                  <a:ea typeface="Cambria Math" panose="02040503050406030204" pitchFamily="18" charset="0"/>
                </a:rPr>
                <a:t>+</a:t>
              </a:r>
              <a14:m>
                <m:oMath xmlns:m="http://schemas.openxmlformats.org/officeDocument/2006/math">
                  <m:sSub>
                    <m:sSubPr>
                      <m:ctrlPr>
                        <a:rPr lang="pt-BR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pt-BR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𝒄</m:t>
                      </m:r>
                    </m:e>
                    <m:sub>
                      <m:r>
                        <a:rPr lang="pt-BR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𝟑</m:t>
                      </m:r>
                    </m:sub>
                  </m:sSub>
                  <m:sSup>
                    <m:sSupPr>
                      <m:ctrlPr>
                        <a:rPr lang="pt-BR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pPr>
                    <m:e>
                      <m:r>
                        <a:rPr lang="pt-BR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𝒕</m:t>
                      </m:r>
                    </m:e>
                    <m:sup>
                      <m:r>
                        <a:rPr lang="pt-BR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𝟑</m:t>
                      </m:r>
                    </m:sup>
                  </m:sSup>
                </m:oMath>
              </a14:m>
              <a:r>
                <a:rPr lang="pt-BR" sz="1800" b="1">
                  <a:latin typeface="Cambria Math" panose="02040503050406030204" pitchFamily="18" charset="0"/>
                  <a:ea typeface="Cambria Math" panose="02040503050406030204" pitchFamily="18" charset="0"/>
                </a:rPr>
                <a:t>...+</a:t>
              </a:r>
              <a14:m>
                <m:oMath xmlns:m="http://schemas.openxmlformats.org/officeDocument/2006/math">
                  <m:sSub>
                    <m:sSubPr>
                      <m:ctrlPr>
                        <a:rPr lang="pt-BR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pt-BR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𝒄</m:t>
                      </m:r>
                    </m:e>
                    <m:sub>
                      <m:r>
                        <a:rPr lang="pt-BR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𝒏</m:t>
                      </m:r>
                    </m:sub>
                  </m:sSub>
                  <m:sSup>
                    <m:sSupPr>
                      <m:ctrlPr>
                        <a:rPr lang="pt-BR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pPr>
                    <m:e>
                      <m:r>
                        <a:rPr lang="pt-BR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𝒕</m:t>
                      </m:r>
                    </m:e>
                    <m:sup>
                      <m:r>
                        <a:rPr lang="pt-BR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𝒏</m:t>
                      </m:r>
                    </m:sup>
                  </m:sSup>
                  <m:r>
                    <a:rPr lang="pt-BR" sz="1800" b="1" i="0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+</m:t>
                  </m:r>
                  <m:sSub>
                    <m:sSubPr>
                      <m:ctrlPr>
                        <a:rPr lang="pt-BR" sz="1800" b="1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800" b="1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𝒃</m:t>
                      </m:r>
                    </m:e>
                    <m:sub>
                      <m:r>
                        <a:rPr lang="pt-BR" sz="1800" b="1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𝟎</m:t>
                      </m:r>
                    </m:sub>
                  </m:sSub>
                  <m:sSup>
                    <m:sSupPr>
                      <m:ctrlPr>
                        <a:rPr lang="pt-BR" sz="1800" b="1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pt-BR" sz="1800" b="1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𝒆</m:t>
                      </m:r>
                    </m:e>
                    <m:sup>
                      <m:sSub>
                        <m:sSubPr>
                          <m:ctrlPr>
                            <a:rPr lang="pt-BR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pt-BR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𝒃</m:t>
                          </m:r>
                        </m:e>
                        <m:sub>
                          <m:r>
                            <a:rPr lang="pt-BR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𝟏</m:t>
                          </m:r>
                        </m:sub>
                      </m:sSub>
                      <m:r>
                        <a:rPr lang="pt-BR" sz="1800" b="1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sSup>
                        <m:sSupPr>
                          <m:ctrlPr>
                            <a:rPr lang="pt-BR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pt-BR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(</m:t>
                          </m:r>
                          <m:r>
                            <a:rPr lang="pt-BR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𝒕</m:t>
                          </m:r>
                          <m:r>
                            <a:rPr lang="pt-BR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lang="pt-BR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𝟏𝟐𝟔</m:t>
                          </m:r>
                          <m:r>
                            <a:rPr lang="pt-BR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,</m:t>
                          </m:r>
                          <m:r>
                            <a:rPr lang="pt-BR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𝟗𝟔𝟖𝟔</m:t>
                          </m:r>
                          <m:r>
                            <a:rPr lang="pt-BR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)</m:t>
                          </m:r>
                        </m:e>
                        <m:sup>
                          <m:r>
                            <a:rPr lang="pt-BR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𝟐</m:t>
                          </m:r>
                        </m:sup>
                      </m:sSup>
                    </m:sup>
                  </m:sSup>
                </m:oMath>
              </a14:m>
              <a:endParaRPr lang="pt-BR" sz="1800" b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6" name="CaixaDeTexto 8"/>
            <xdr:cNvSpPr txBox="1"/>
          </xdr:nvSpPr>
          <xdr:spPr>
            <a:xfrm>
              <a:off x="2247900" y="7181850"/>
              <a:ext cx="5562600" cy="354905"/>
            </a:xfrm>
            <a:prstGeom prst="rect">
              <a:avLst/>
            </a:prstGeom>
            <a:solidFill>
              <a:schemeClr val="accent1">
                <a:lumMod val="60000"/>
                <a:lumOff val="40000"/>
              </a:schemeClr>
            </a:solidFill>
          </xdr:spPr>
          <xdr:txBody>
            <a:bodyPr wrap="square" lIns="0" tIns="0" rIns="0" bIns="0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pt-BR" sz="1800" b="1">
                  <a:ea typeface="Cambria Math" panose="02040503050406030204" pitchFamily="18" charset="0"/>
                </a:rPr>
                <a:t>E </a:t>
              </a:r>
              <a:r>
                <a:rPr lang="pt-BR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=𝒄_𝟎+𝒄_𝟏 𝒕+</a:t>
              </a:r>
              <a:r>
                <a:rPr lang="pt-BR" sz="1800" b="1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pt-BR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𝒄_𝟐 𝒕^𝟐</a:t>
              </a:r>
              <a:r>
                <a:rPr lang="pt-BR" sz="1800" b="1">
                  <a:latin typeface="Cambria Math" panose="02040503050406030204" pitchFamily="18" charset="0"/>
                  <a:ea typeface="Cambria Math" panose="02040503050406030204" pitchFamily="18" charset="0"/>
                </a:rPr>
                <a:t>+</a:t>
              </a:r>
              <a:r>
                <a:rPr lang="pt-BR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𝒄_𝟑 𝒕^𝟑</a:t>
              </a:r>
              <a:r>
                <a:rPr lang="pt-BR" sz="1800" b="1">
                  <a:latin typeface="Cambria Math" panose="02040503050406030204" pitchFamily="18" charset="0"/>
                  <a:ea typeface="Cambria Math" panose="02040503050406030204" pitchFamily="18" charset="0"/>
                </a:rPr>
                <a:t>...+</a:t>
              </a:r>
              <a:r>
                <a:rPr lang="pt-BR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𝒄_𝒏 𝒕^𝒏+</a:t>
              </a:r>
              <a:r>
                <a:rPr lang="pt-BR" sz="1800" b="1" i="0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𝒃_𝟎 𝒆^(𝒃_𝟏  〖(𝒕−𝟏𝟐𝟔,𝟗𝟔𝟖𝟔)〗^𝟐 )</a:t>
              </a:r>
              <a:endParaRPr lang="pt-BR" sz="1800" b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53</xdr:col>
      <xdr:colOff>254867</xdr:colOff>
      <xdr:row>178</xdr:row>
      <xdr:rowOff>100275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52816-23EB-4687-8BFA-3BA915799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16117" cy="35657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G207"/>
  <sheetViews>
    <sheetView tabSelected="1" zoomScaleNormal="100" workbookViewId="0">
      <selection activeCell="H13" sqref="H13"/>
    </sheetView>
  </sheetViews>
  <sheetFormatPr defaultRowHeight="15" x14ac:dyDescent="0.25"/>
  <cols>
    <col min="1" max="3" width="1.7109375" customWidth="1"/>
    <col min="7" max="7" width="28.28515625" customWidth="1"/>
    <col min="8" max="8" width="21" customWidth="1"/>
  </cols>
  <sheetData>
    <row r="1" spans="1:59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96"/>
      <c r="Q1" s="96"/>
      <c r="R1" s="7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76"/>
      <c r="BD1" s="76"/>
      <c r="BE1" s="1"/>
      <c r="BF1" s="1"/>
      <c r="BG1" s="1"/>
    </row>
    <row r="2" spans="1:59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76"/>
      <c r="Q2" s="76"/>
      <c r="R2" s="7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76"/>
      <c r="BD2" s="76"/>
      <c r="BE2" s="1"/>
      <c r="BF2" s="1"/>
      <c r="BG2" s="1"/>
    </row>
    <row r="3" spans="1:59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6"/>
      <c r="Q3" s="76"/>
      <c r="R3" s="7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76"/>
      <c r="BD3" s="76"/>
      <c r="BE3" s="1"/>
      <c r="BF3" s="1"/>
      <c r="BG3" s="1"/>
    </row>
    <row r="4" spans="1:59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76"/>
      <c r="Q4" s="76"/>
      <c r="R4" s="7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76"/>
      <c r="BD4" s="76"/>
      <c r="BE4" s="1"/>
      <c r="BF4" s="1"/>
      <c r="BG4" s="1"/>
    </row>
    <row r="5" spans="1:59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76"/>
      <c r="Q5" s="76"/>
      <c r="R5" s="7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76"/>
      <c r="BD5" s="76"/>
      <c r="BE5" s="1"/>
      <c r="BF5" s="1"/>
      <c r="BG5" s="1"/>
    </row>
    <row r="6" spans="1:59" ht="15.75" thickBot="1" x14ac:dyDescent="0.3">
      <c r="A6" s="2"/>
      <c r="B6" s="2"/>
      <c r="C6" s="2"/>
      <c r="D6" s="2"/>
      <c r="E6" s="99" t="s">
        <v>36</v>
      </c>
      <c r="F6" s="100"/>
      <c r="G6" s="100"/>
      <c r="H6" s="100"/>
      <c r="I6" s="100"/>
      <c r="J6" s="100"/>
      <c r="K6" s="101"/>
      <c r="L6" s="2"/>
      <c r="M6" s="2"/>
      <c r="N6" s="2"/>
      <c r="O6" s="2"/>
      <c r="P6" s="76"/>
      <c r="Q6" s="76"/>
      <c r="R6" s="7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76"/>
      <c r="BD6" s="76"/>
      <c r="BE6" s="1"/>
      <c r="BF6" s="1"/>
      <c r="BG6" s="1"/>
    </row>
    <row r="7" spans="1:59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76"/>
      <c r="Q7" s="76"/>
      <c r="R7" s="7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76"/>
      <c r="BD7" s="76"/>
      <c r="BE7" s="1"/>
      <c r="BF7" s="1"/>
      <c r="BG7" s="1"/>
    </row>
    <row r="8" spans="1:59" ht="15.75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76"/>
      <c r="Q8" s="76"/>
      <c r="R8" s="7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76"/>
      <c r="BD8" s="76"/>
      <c r="BE8" s="1"/>
      <c r="BF8" s="1"/>
      <c r="BG8" s="1"/>
    </row>
    <row r="9" spans="1:59" x14ac:dyDescent="0.25">
      <c r="A9" s="2"/>
      <c r="B9" s="2"/>
      <c r="C9" s="2"/>
      <c r="D9" s="2"/>
      <c r="E9" s="77"/>
      <c r="F9" s="78"/>
      <c r="G9" s="78"/>
      <c r="H9" s="78"/>
      <c r="I9" s="78"/>
      <c r="J9" s="78"/>
      <c r="K9" s="79"/>
      <c r="L9" s="94"/>
      <c r="M9" s="94"/>
      <c r="N9" s="2"/>
      <c r="O9" s="2"/>
      <c r="P9" s="76"/>
      <c r="Q9" s="76"/>
      <c r="R9" s="7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76"/>
      <c r="BD9" s="76"/>
      <c r="BE9" s="1"/>
      <c r="BF9" s="1"/>
      <c r="BG9" s="1"/>
    </row>
    <row r="10" spans="1:59" ht="15.75" thickBot="1" x14ac:dyDescent="0.3">
      <c r="A10" s="2"/>
      <c r="B10" s="2"/>
      <c r="C10" s="2"/>
      <c r="D10" s="2"/>
      <c r="E10" s="80"/>
      <c r="F10" s="81"/>
      <c r="G10" s="81"/>
      <c r="H10" s="81"/>
      <c r="I10" s="81"/>
      <c r="J10" s="81"/>
      <c r="K10" s="82"/>
      <c r="L10" s="94"/>
      <c r="M10" s="94"/>
      <c r="N10" s="2"/>
      <c r="O10" s="2"/>
      <c r="P10" s="76"/>
      <c r="Q10" s="76"/>
      <c r="R10" s="7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76"/>
      <c r="BD10" s="76"/>
      <c r="BE10" s="1"/>
      <c r="BF10" s="1"/>
      <c r="BG10" s="1"/>
    </row>
    <row r="11" spans="1:59" ht="15.75" thickBot="1" x14ac:dyDescent="0.3">
      <c r="A11" s="2"/>
      <c r="B11" s="2"/>
      <c r="C11" s="2"/>
      <c r="D11" s="2"/>
      <c r="E11" s="80"/>
      <c r="F11" s="97" t="s">
        <v>25</v>
      </c>
      <c r="G11" s="98"/>
      <c r="H11" s="95">
        <f>IF(AND(H13&gt;=L11,H13&lt;=L12),'K CrAl Graus'!E9,IF(AND(H13&gt;L12,H13&lt;=L13),'K CrAl Graus'!E40))</f>
        <v>41.275606456313881</v>
      </c>
      <c r="I11" s="86" t="s">
        <v>37</v>
      </c>
      <c r="J11" s="87"/>
      <c r="K11" s="88"/>
      <c r="L11" s="94">
        <v>-270</v>
      </c>
      <c r="M11" s="94"/>
      <c r="N11" s="2"/>
      <c r="O11" s="2"/>
      <c r="P11" s="76"/>
      <c r="Q11" s="76"/>
      <c r="R11" s="7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76"/>
      <c r="BD11" s="76"/>
      <c r="BE11" s="1"/>
      <c r="BF11" s="1"/>
      <c r="BG11" s="1"/>
    </row>
    <row r="12" spans="1:59" ht="15.75" thickBot="1" x14ac:dyDescent="0.3">
      <c r="A12" s="2"/>
      <c r="B12" s="2"/>
      <c r="C12" s="2"/>
      <c r="D12" s="2"/>
      <c r="E12" s="80"/>
      <c r="F12" s="84"/>
      <c r="G12" s="84"/>
      <c r="H12" s="84"/>
      <c r="I12" s="84"/>
      <c r="J12" s="93" t="s">
        <v>39</v>
      </c>
      <c r="K12" s="85"/>
      <c r="L12" s="94">
        <v>0</v>
      </c>
      <c r="M12" s="94"/>
      <c r="N12" s="2"/>
      <c r="O12" s="2"/>
      <c r="P12" s="76"/>
      <c r="Q12" s="76"/>
      <c r="R12" s="7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76"/>
      <c r="BD12" s="76"/>
      <c r="BE12" s="1"/>
      <c r="BF12" s="1"/>
      <c r="BG12" s="1"/>
    </row>
    <row r="13" spans="1:59" ht="15.75" thickBot="1" x14ac:dyDescent="0.3">
      <c r="A13" s="2"/>
      <c r="B13" s="2"/>
      <c r="C13" s="2"/>
      <c r="D13" s="2"/>
      <c r="E13" s="80"/>
      <c r="F13" s="97" t="s">
        <v>38</v>
      </c>
      <c r="G13" s="98"/>
      <c r="H13" s="72">
        <v>1000</v>
      </c>
      <c r="I13" s="89" t="s">
        <v>12</v>
      </c>
      <c r="J13" s="90"/>
      <c r="K13" s="88"/>
      <c r="L13" s="94">
        <v>1372</v>
      </c>
      <c r="M13" s="94"/>
      <c r="N13" s="2"/>
      <c r="O13" s="2"/>
      <c r="P13" s="76"/>
      <c r="Q13" s="76"/>
      <c r="R13" s="7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76"/>
      <c r="BD13" s="76"/>
      <c r="BE13" s="1"/>
      <c r="BF13" s="1"/>
      <c r="BG13" s="1"/>
    </row>
    <row r="14" spans="1:59" x14ac:dyDescent="0.25">
      <c r="A14" s="2"/>
      <c r="B14" s="2"/>
      <c r="C14" s="2"/>
      <c r="D14" s="2"/>
      <c r="E14" s="80"/>
      <c r="F14" s="84"/>
      <c r="G14" s="84"/>
      <c r="H14" s="84"/>
      <c r="I14" s="84"/>
      <c r="J14" s="84"/>
      <c r="K14" s="85"/>
      <c r="L14" s="94"/>
      <c r="M14" s="94"/>
      <c r="N14" s="2"/>
      <c r="O14" s="2"/>
      <c r="P14" s="76"/>
      <c r="Q14" s="76"/>
      <c r="R14" s="7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76"/>
      <c r="BD14" s="76"/>
      <c r="BE14" s="1"/>
      <c r="BF14" s="1"/>
      <c r="BG14" s="1"/>
    </row>
    <row r="15" spans="1:59" ht="15.75" thickBot="1" x14ac:dyDescent="0.3">
      <c r="A15" s="2"/>
      <c r="B15" s="2"/>
      <c r="C15" s="2"/>
      <c r="D15" s="2"/>
      <c r="E15" s="83"/>
      <c r="F15" s="91"/>
      <c r="G15" s="91"/>
      <c r="H15" s="91"/>
      <c r="I15" s="91"/>
      <c r="J15" s="91"/>
      <c r="K15" s="92"/>
      <c r="L15" s="94"/>
      <c r="M15" s="94"/>
      <c r="N15" s="2"/>
      <c r="O15" s="2"/>
      <c r="P15" s="76"/>
      <c r="Q15" s="76"/>
      <c r="R15" s="7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76"/>
      <c r="BD15" s="76"/>
      <c r="BE15" s="1"/>
      <c r="BF15" s="1"/>
      <c r="BG15" s="1"/>
    </row>
    <row r="16" spans="1:5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76"/>
      <c r="Q16" s="76"/>
      <c r="R16" s="7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76"/>
      <c r="BD16" s="76"/>
      <c r="BE16" s="1"/>
      <c r="BF16" s="1"/>
      <c r="BG16" s="1"/>
    </row>
    <row r="17" spans="1:59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76"/>
      <c r="Q17" s="76"/>
      <c r="R17" s="7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76"/>
      <c r="BD17" s="76"/>
      <c r="BE17" s="1"/>
      <c r="BF17" s="1"/>
      <c r="BG17" s="1"/>
    </row>
    <row r="18" spans="1:59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76"/>
      <c r="Q18" s="76"/>
      <c r="R18" s="7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76"/>
      <c r="BD18" s="76"/>
      <c r="BE18" s="1"/>
      <c r="BF18" s="1"/>
      <c r="BG18" s="1"/>
    </row>
    <row r="19" spans="1:59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76"/>
      <c r="Q19" s="76"/>
      <c r="R19" s="7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76"/>
      <c r="BD19" s="76"/>
      <c r="BE19" s="1"/>
      <c r="BF19" s="1"/>
      <c r="BG19" s="1"/>
    </row>
    <row r="20" spans="1:59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76"/>
      <c r="Q20" s="76"/>
      <c r="R20" s="7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76"/>
      <c r="BD20" s="76"/>
      <c r="BE20" s="1"/>
      <c r="BF20" s="1"/>
      <c r="BG20" s="1"/>
    </row>
    <row r="21" spans="1:59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76"/>
      <c r="Q21" s="76"/>
      <c r="R21" s="7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76"/>
      <c r="BD21" s="76"/>
      <c r="BE21" s="1"/>
      <c r="BF21" s="1"/>
      <c r="BG21" s="1"/>
    </row>
    <row r="22" spans="1:59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76"/>
      <c r="Q22" s="76"/>
      <c r="R22" s="7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76"/>
      <c r="BD22" s="76"/>
      <c r="BE22" s="1"/>
      <c r="BF22" s="1"/>
      <c r="BG22" s="1"/>
    </row>
    <row r="23" spans="1:59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76"/>
      <c r="Q23" s="76"/>
      <c r="R23" s="7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76"/>
      <c r="BD23" s="76"/>
      <c r="BE23" s="1"/>
      <c r="BF23" s="1"/>
      <c r="BG23" s="1"/>
    </row>
    <row r="24" spans="1:59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76"/>
      <c r="Q24" s="76"/>
      <c r="R24" s="7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76"/>
      <c r="BD24" s="76"/>
      <c r="BE24" s="1"/>
      <c r="BF24" s="1"/>
      <c r="BG24" s="1"/>
    </row>
    <row r="25" spans="1:59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76"/>
      <c r="Q25" s="76"/>
      <c r="R25" s="7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76"/>
      <c r="BD25" s="76"/>
      <c r="BE25" s="1"/>
      <c r="BF25" s="1"/>
      <c r="BG25" s="1"/>
    </row>
    <row r="26" spans="1:59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76"/>
      <c r="Q26" s="76"/>
      <c r="R26" s="7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76"/>
      <c r="BD26" s="76"/>
      <c r="BE26" s="1"/>
      <c r="BF26" s="1"/>
      <c r="BG26" s="1"/>
    </row>
    <row r="27" spans="1:5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76"/>
      <c r="Q27" s="76"/>
      <c r="R27" s="7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76"/>
      <c r="BD27" s="76"/>
      <c r="BE27" s="1"/>
      <c r="BF27" s="1"/>
      <c r="BG27" s="1"/>
    </row>
    <row r="28" spans="1:59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76"/>
      <c r="Q28" s="76"/>
      <c r="R28" s="7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76"/>
      <c r="BD28" s="76"/>
      <c r="BE28" s="1"/>
      <c r="BF28" s="1"/>
      <c r="BG28" s="1"/>
    </row>
    <row r="29" spans="1:59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76"/>
      <c r="Q29" s="76"/>
      <c r="R29" s="7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76"/>
      <c r="BD29" s="76"/>
      <c r="BE29" s="1"/>
      <c r="BF29" s="1"/>
      <c r="BG29" s="1"/>
    </row>
    <row r="30" spans="1:59" x14ac:dyDescent="0.25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76"/>
      <c r="BD30" s="76"/>
      <c r="BE30" s="1"/>
      <c r="BF30" s="1"/>
      <c r="BG30" s="1"/>
    </row>
    <row r="31" spans="1:59" x14ac:dyDescent="0.25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76"/>
      <c r="BD31" s="76"/>
      <c r="BE31" s="1"/>
      <c r="BF31" s="1"/>
      <c r="BG31" s="1"/>
    </row>
    <row r="32" spans="1:59" x14ac:dyDescent="0.25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76"/>
      <c r="BD32" s="76"/>
      <c r="BE32" s="1"/>
      <c r="BF32" s="1"/>
      <c r="BG32" s="1"/>
    </row>
    <row r="33" spans="1:59" x14ac:dyDescent="0.25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76"/>
      <c r="BD33" s="76"/>
      <c r="BE33" s="1"/>
      <c r="BF33" s="1"/>
      <c r="BG33" s="1"/>
    </row>
    <row r="34" spans="1:59" x14ac:dyDescent="0.25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76"/>
      <c r="BD34" s="76"/>
      <c r="BE34" s="1"/>
      <c r="BF34" s="1"/>
      <c r="BG34" s="1"/>
    </row>
    <row r="35" spans="1:59" x14ac:dyDescent="0.2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76"/>
      <c r="BD35" s="76"/>
      <c r="BE35" s="1"/>
      <c r="BF35" s="1"/>
      <c r="BG35" s="1"/>
    </row>
    <row r="36" spans="1:59" x14ac:dyDescent="0.25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76"/>
      <c r="BD36" s="76"/>
      <c r="BE36" s="1"/>
      <c r="BF36" s="1"/>
      <c r="BG36" s="1"/>
    </row>
    <row r="37" spans="1:59" x14ac:dyDescent="0.2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76"/>
      <c r="BD37" s="76"/>
      <c r="BE37" s="1"/>
      <c r="BF37" s="1"/>
      <c r="BG37" s="1"/>
    </row>
    <row r="38" spans="1:59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76"/>
      <c r="BD38" s="76"/>
      <c r="BE38" s="1"/>
      <c r="BF38" s="1"/>
      <c r="BG38" s="1"/>
    </row>
    <row r="39" spans="1:59" x14ac:dyDescent="0.2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76"/>
      <c r="BD39" s="76"/>
      <c r="BE39" s="1"/>
      <c r="BF39" s="1"/>
      <c r="BG39" s="1"/>
    </row>
    <row r="40" spans="1:59" x14ac:dyDescent="0.2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76"/>
      <c r="BD40" s="76"/>
      <c r="BE40" s="1"/>
      <c r="BF40" s="1"/>
      <c r="BG40" s="1"/>
    </row>
    <row r="41" spans="1:59" x14ac:dyDescent="0.25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76"/>
      <c r="BD41" s="76"/>
      <c r="BE41" s="1"/>
      <c r="BF41" s="1"/>
      <c r="BG41" s="1"/>
    </row>
    <row r="42" spans="1:59" x14ac:dyDescent="0.25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76"/>
      <c r="BD42" s="76"/>
      <c r="BE42" s="1"/>
      <c r="BF42" s="1"/>
      <c r="BG42" s="1"/>
    </row>
    <row r="43" spans="1:59" x14ac:dyDescent="0.25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76"/>
      <c r="BD43" s="76"/>
      <c r="BE43" s="1"/>
      <c r="BF43" s="1"/>
      <c r="BG43" s="1"/>
    </row>
    <row r="44" spans="1:59" x14ac:dyDescent="0.25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76"/>
      <c r="BD44" s="76"/>
      <c r="BE44" s="1"/>
      <c r="BF44" s="1"/>
      <c r="BG44" s="1"/>
    </row>
    <row r="45" spans="1:59" x14ac:dyDescent="0.25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76"/>
      <c r="BD45" s="76"/>
      <c r="BE45" s="1"/>
      <c r="BF45" s="1"/>
      <c r="BG45" s="1"/>
    </row>
    <row r="46" spans="1:59" x14ac:dyDescent="0.25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76"/>
      <c r="BD46" s="76"/>
      <c r="BE46" s="1"/>
      <c r="BF46" s="1"/>
      <c r="BG46" s="1"/>
    </row>
    <row r="47" spans="1:59" x14ac:dyDescent="0.25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76"/>
      <c r="BD47" s="76"/>
      <c r="BE47" s="1"/>
      <c r="BF47" s="1"/>
      <c r="BG47" s="1"/>
    </row>
    <row r="48" spans="1:59" x14ac:dyDescent="0.25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76"/>
      <c r="BD48" s="76"/>
      <c r="BE48" s="1"/>
      <c r="BF48" s="1"/>
      <c r="BG48" s="1"/>
    </row>
    <row r="49" spans="1:59" x14ac:dyDescent="0.25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76"/>
      <c r="BD49" s="76"/>
      <c r="BE49" s="1"/>
      <c r="BF49" s="1"/>
      <c r="BG49" s="1"/>
    </row>
    <row r="50" spans="1:59" x14ac:dyDescent="0.25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76"/>
      <c r="BD50" s="76"/>
      <c r="BE50" s="1"/>
      <c r="BF50" s="1"/>
      <c r="BG50" s="1"/>
    </row>
    <row r="51" spans="1:59" x14ac:dyDescent="0.25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76"/>
      <c r="BD51" s="76"/>
      <c r="BE51" s="1"/>
      <c r="BF51" s="1"/>
      <c r="BG51" s="1"/>
    </row>
    <row r="52" spans="1:59" x14ac:dyDescent="0.25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76"/>
      <c r="BD52" s="76"/>
      <c r="BE52" s="1"/>
      <c r="BF52" s="1"/>
      <c r="BG52" s="1"/>
    </row>
    <row r="53" spans="1:59" x14ac:dyDescent="0.25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76"/>
      <c r="BD53" s="76"/>
      <c r="BE53" s="1"/>
      <c r="BF53" s="1"/>
      <c r="BG53" s="1"/>
    </row>
    <row r="54" spans="1:59" x14ac:dyDescent="0.25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76"/>
      <c r="BD54" s="76"/>
      <c r="BE54" s="1"/>
      <c r="BF54" s="1"/>
      <c r="BG54" s="1"/>
    </row>
    <row r="55" spans="1:59" x14ac:dyDescent="0.25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76"/>
      <c r="BD55" s="76"/>
      <c r="BE55" s="1"/>
      <c r="BF55" s="1"/>
      <c r="BG55" s="1"/>
    </row>
    <row r="56" spans="1:59" x14ac:dyDescent="0.25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76"/>
      <c r="BD56" s="76"/>
      <c r="BE56" s="1"/>
      <c r="BF56" s="1"/>
      <c r="BG56" s="1"/>
    </row>
    <row r="57" spans="1:59" x14ac:dyDescent="0.25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76"/>
      <c r="BD57" s="76"/>
      <c r="BE57" s="1"/>
      <c r="BF57" s="1"/>
      <c r="BG57" s="1"/>
    </row>
    <row r="58" spans="1:59" x14ac:dyDescent="0.25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76"/>
      <c r="BD58" s="76"/>
      <c r="BE58" s="1"/>
      <c r="BF58" s="1"/>
      <c r="BG58" s="1"/>
    </row>
    <row r="59" spans="1:59" x14ac:dyDescent="0.25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76"/>
      <c r="BD59" s="76"/>
      <c r="BE59" s="1"/>
      <c r="BF59" s="1"/>
      <c r="BG59" s="1"/>
    </row>
    <row r="60" spans="1:59" x14ac:dyDescent="0.25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76"/>
      <c r="BD60" s="76"/>
      <c r="BE60" s="1"/>
      <c r="BF60" s="1"/>
      <c r="BG60" s="1"/>
    </row>
    <row r="61" spans="1:59" x14ac:dyDescent="0.25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76"/>
      <c r="BD61" s="76"/>
      <c r="BE61" s="1"/>
      <c r="BF61" s="1"/>
      <c r="BG61" s="1"/>
    </row>
    <row r="62" spans="1:59" x14ac:dyDescent="0.25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76"/>
      <c r="BD62" s="76"/>
      <c r="BE62" s="1"/>
      <c r="BF62" s="1"/>
      <c r="BG62" s="1"/>
    </row>
    <row r="63" spans="1:59" x14ac:dyDescent="0.25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76"/>
      <c r="BD63" s="76"/>
      <c r="BE63" s="1"/>
      <c r="BF63" s="1"/>
      <c r="BG63" s="1"/>
    </row>
    <row r="64" spans="1:59" x14ac:dyDescent="0.25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76"/>
      <c r="BD64" s="76"/>
      <c r="BE64" s="1"/>
      <c r="BF64" s="1"/>
      <c r="BG64" s="1"/>
    </row>
    <row r="65" spans="1:59" x14ac:dyDescent="0.25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76"/>
      <c r="BD65" s="76"/>
      <c r="BE65" s="1"/>
      <c r="BF65" s="1"/>
      <c r="BG65" s="1"/>
    </row>
    <row r="66" spans="1:59" x14ac:dyDescent="0.25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76"/>
      <c r="BD66" s="76"/>
      <c r="BE66" s="1"/>
      <c r="BF66" s="1"/>
      <c r="BG66" s="1"/>
    </row>
    <row r="67" spans="1:59" x14ac:dyDescent="0.25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76"/>
      <c r="BD67" s="76"/>
      <c r="BE67" s="1"/>
      <c r="BF67" s="1"/>
      <c r="BG67" s="1"/>
    </row>
    <row r="68" spans="1:59" x14ac:dyDescent="0.25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76"/>
      <c r="BD68" s="76"/>
      <c r="BE68" s="1"/>
      <c r="BF68" s="1"/>
      <c r="BG68" s="1"/>
    </row>
    <row r="69" spans="1:59" x14ac:dyDescent="0.25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76"/>
      <c r="BD69" s="76"/>
      <c r="BE69" s="1"/>
      <c r="BF69" s="1"/>
      <c r="BG69" s="1"/>
    </row>
    <row r="70" spans="1:59" x14ac:dyDescent="0.25">
      <c r="A70" s="76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76"/>
      <c r="BD70" s="76"/>
      <c r="BE70" s="1"/>
      <c r="BF70" s="1"/>
      <c r="BG70" s="1"/>
    </row>
    <row r="71" spans="1:59" x14ac:dyDescent="0.25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76"/>
      <c r="BD71" s="76"/>
      <c r="BE71" s="1"/>
      <c r="BF71" s="1"/>
      <c r="BG71" s="1"/>
    </row>
    <row r="72" spans="1:59" x14ac:dyDescent="0.25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76"/>
      <c r="BD72" s="76"/>
      <c r="BE72" s="1"/>
      <c r="BF72" s="1"/>
      <c r="BG72" s="1"/>
    </row>
    <row r="73" spans="1:59" x14ac:dyDescent="0.25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76"/>
      <c r="BD73" s="76"/>
      <c r="BE73" s="1"/>
      <c r="BF73" s="1"/>
      <c r="BG73" s="1"/>
    </row>
    <row r="74" spans="1:59" x14ac:dyDescent="0.25">
      <c r="A74" s="76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76"/>
      <c r="BD74" s="76"/>
      <c r="BE74" s="1"/>
      <c r="BF74" s="1"/>
      <c r="BG74" s="1"/>
    </row>
    <row r="75" spans="1:59" x14ac:dyDescent="0.25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76"/>
      <c r="BD75" s="76"/>
      <c r="BE75" s="1"/>
      <c r="BF75" s="1"/>
      <c r="BG75" s="1"/>
    </row>
    <row r="76" spans="1:59" x14ac:dyDescent="0.25">
      <c r="A76" s="76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76"/>
      <c r="BD76" s="76"/>
      <c r="BE76" s="1"/>
      <c r="BF76" s="1"/>
      <c r="BG76" s="1"/>
    </row>
    <row r="77" spans="1:59" x14ac:dyDescent="0.25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76"/>
      <c r="BD77" s="76"/>
      <c r="BE77" s="1"/>
      <c r="BF77" s="1"/>
      <c r="BG77" s="1"/>
    </row>
    <row r="78" spans="1:59" x14ac:dyDescent="0.25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76"/>
      <c r="BD78" s="76"/>
      <c r="BE78" s="1"/>
      <c r="BF78" s="1"/>
      <c r="BG78" s="1"/>
    </row>
    <row r="79" spans="1:59" x14ac:dyDescent="0.25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76"/>
      <c r="BD79" s="76"/>
      <c r="BE79" s="1"/>
      <c r="BF79" s="1"/>
      <c r="BG79" s="1"/>
    </row>
    <row r="80" spans="1:59" x14ac:dyDescent="0.25">
      <c r="A80" s="76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76"/>
      <c r="BD80" s="76"/>
      <c r="BE80" s="1"/>
      <c r="BF80" s="1"/>
      <c r="BG80" s="1"/>
    </row>
    <row r="81" spans="1:59" x14ac:dyDescent="0.25">
      <c r="A81" s="76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76"/>
      <c r="BD81" s="76"/>
      <c r="BE81" s="1"/>
      <c r="BF81" s="1"/>
      <c r="BG81" s="1"/>
    </row>
    <row r="82" spans="1:59" x14ac:dyDescent="0.25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76"/>
      <c r="BD82" s="76"/>
      <c r="BE82" s="1"/>
      <c r="BF82" s="1"/>
      <c r="BG82" s="1"/>
    </row>
    <row r="83" spans="1:59" x14ac:dyDescent="0.25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76"/>
      <c r="BD83" s="76"/>
      <c r="BE83" s="1"/>
      <c r="BF83" s="1"/>
      <c r="BG83" s="1"/>
    </row>
    <row r="84" spans="1:59" x14ac:dyDescent="0.25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76"/>
      <c r="BD84" s="76"/>
      <c r="BE84" s="1"/>
      <c r="BF84" s="1"/>
      <c r="BG84" s="1"/>
    </row>
    <row r="85" spans="1:59" x14ac:dyDescent="0.25">
      <c r="A85" s="76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76"/>
      <c r="BD85" s="76"/>
      <c r="BE85" s="1"/>
      <c r="BF85" s="1"/>
      <c r="BG85" s="1"/>
    </row>
    <row r="86" spans="1:59" x14ac:dyDescent="0.25">
      <c r="A86" s="76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76"/>
      <c r="BD86" s="76"/>
      <c r="BE86" s="1"/>
      <c r="BF86" s="1"/>
      <c r="BG86" s="1"/>
    </row>
    <row r="87" spans="1:59" x14ac:dyDescent="0.25">
      <c r="A87" s="76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76"/>
      <c r="BD87" s="76"/>
      <c r="BE87" s="1"/>
      <c r="BF87" s="1"/>
      <c r="BG87" s="1"/>
    </row>
    <row r="88" spans="1:59" x14ac:dyDescent="0.25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76"/>
      <c r="BD88" s="76"/>
      <c r="BE88" s="1"/>
      <c r="BF88" s="1"/>
      <c r="BG88" s="1"/>
    </row>
    <row r="89" spans="1:59" x14ac:dyDescent="0.25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76"/>
      <c r="BD89" s="76"/>
      <c r="BE89" s="1"/>
      <c r="BF89" s="1"/>
      <c r="BG89" s="1"/>
    </row>
    <row r="90" spans="1:59" x14ac:dyDescent="0.25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76"/>
      <c r="BD90" s="76"/>
      <c r="BE90" s="1"/>
      <c r="BF90" s="1"/>
      <c r="BG90" s="1"/>
    </row>
    <row r="91" spans="1:59" x14ac:dyDescent="0.25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76"/>
      <c r="BD91" s="76"/>
      <c r="BE91" s="1"/>
      <c r="BF91" s="1"/>
      <c r="BG91" s="1"/>
    </row>
    <row r="92" spans="1:59" x14ac:dyDescent="0.25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76"/>
      <c r="BD92" s="76"/>
      <c r="BE92" s="1"/>
      <c r="BF92" s="1"/>
      <c r="BG92" s="1"/>
    </row>
    <row r="93" spans="1:59" x14ac:dyDescent="0.25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76"/>
      <c r="BD93" s="76"/>
      <c r="BE93" s="1"/>
      <c r="BF93" s="1"/>
      <c r="BG93" s="1"/>
    </row>
    <row r="94" spans="1:59" x14ac:dyDescent="0.25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76"/>
      <c r="BD94" s="76"/>
      <c r="BE94" s="1"/>
      <c r="BF94" s="1"/>
      <c r="BG94" s="1"/>
    </row>
    <row r="95" spans="1:59" x14ac:dyDescent="0.25">
      <c r="A95" s="76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76"/>
      <c r="BD95" s="76"/>
      <c r="BE95" s="1"/>
      <c r="BF95" s="1"/>
      <c r="BG95" s="1"/>
    </row>
    <row r="96" spans="1:59" x14ac:dyDescent="0.2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76"/>
      <c r="BD96" s="76"/>
      <c r="BE96" s="1"/>
      <c r="BF96" s="1"/>
      <c r="BG96" s="1"/>
    </row>
    <row r="97" spans="1:59" x14ac:dyDescent="0.25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76"/>
      <c r="BD97" s="76"/>
      <c r="BE97" s="1"/>
      <c r="BF97" s="1"/>
      <c r="BG97" s="1"/>
    </row>
    <row r="98" spans="1:59" x14ac:dyDescent="0.25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76"/>
      <c r="BD98" s="76"/>
      <c r="BE98" s="1"/>
      <c r="BF98" s="1"/>
      <c r="BG98" s="1"/>
    </row>
    <row r="99" spans="1:59" x14ac:dyDescent="0.25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76"/>
      <c r="BD99" s="76"/>
      <c r="BE99" s="1"/>
      <c r="BF99" s="1"/>
      <c r="BG99" s="1"/>
    </row>
    <row r="100" spans="1:59" x14ac:dyDescent="0.25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76"/>
      <c r="BD100" s="76"/>
      <c r="BE100" s="1"/>
      <c r="BF100" s="1"/>
      <c r="BG100" s="1"/>
    </row>
    <row r="101" spans="1:59" x14ac:dyDescent="0.25">
      <c r="A101" s="76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76"/>
      <c r="BD101" s="76"/>
      <c r="BE101" s="1"/>
      <c r="BF101" s="1"/>
      <c r="BG101" s="1"/>
    </row>
    <row r="102" spans="1:59" x14ac:dyDescent="0.25">
      <c r="A102" s="76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76"/>
      <c r="BD102" s="76"/>
      <c r="BE102" s="1"/>
      <c r="BF102" s="1"/>
      <c r="BG102" s="1"/>
    </row>
    <row r="103" spans="1:59" x14ac:dyDescent="0.25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76"/>
      <c r="BD103" s="76"/>
      <c r="BE103" s="1"/>
      <c r="BF103" s="1"/>
      <c r="BG103" s="1"/>
    </row>
    <row r="104" spans="1:59" x14ac:dyDescent="0.25">
      <c r="A104" s="76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76"/>
      <c r="BD104" s="76"/>
      <c r="BE104" s="1"/>
      <c r="BF104" s="1"/>
      <c r="BG104" s="1"/>
    </row>
    <row r="105" spans="1:59" x14ac:dyDescent="0.25">
      <c r="A105" s="76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76"/>
      <c r="BD105" s="76"/>
      <c r="BE105" s="1"/>
      <c r="BF105" s="1"/>
      <c r="BG105" s="1"/>
    </row>
    <row r="106" spans="1:59" x14ac:dyDescent="0.25">
      <c r="A106" s="76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76"/>
      <c r="BD106" s="76"/>
      <c r="BE106" s="1"/>
      <c r="BF106" s="1"/>
      <c r="BG106" s="1"/>
    </row>
    <row r="107" spans="1:59" x14ac:dyDescent="0.25">
      <c r="A107" s="76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76"/>
      <c r="BD107" s="76"/>
      <c r="BE107" s="1"/>
      <c r="BF107" s="1"/>
      <c r="BG107" s="1"/>
    </row>
    <row r="108" spans="1:59" x14ac:dyDescent="0.25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76"/>
      <c r="BD108" s="76"/>
      <c r="BE108" s="1"/>
      <c r="BF108" s="1"/>
      <c r="BG108" s="1"/>
    </row>
    <row r="109" spans="1:59" x14ac:dyDescent="0.25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76"/>
      <c r="BD109" s="76"/>
      <c r="BE109" s="1"/>
      <c r="BF109" s="1"/>
      <c r="BG109" s="1"/>
    </row>
    <row r="110" spans="1:59" x14ac:dyDescent="0.25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76"/>
      <c r="BD110" s="76"/>
      <c r="BE110" s="1"/>
      <c r="BF110" s="1"/>
      <c r="BG110" s="1"/>
    </row>
    <row r="111" spans="1:59" x14ac:dyDescent="0.25">
      <c r="A111" s="76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76"/>
      <c r="BD111" s="76"/>
      <c r="BE111" s="1"/>
      <c r="BF111" s="1"/>
      <c r="BG111" s="1"/>
    </row>
    <row r="112" spans="1:59" x14ac:dyDescent="0.25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76"/>
      <c r="BD112" s="76"/>
      <c r="BE112" s="1"/>
      <c r="BF112" s="1"/>
      <c r="BG112" s="1"/>
    </row>
    <row r="113" spans="1:59" x14ac:dyDescent="0.25">
      <c r="A113" s="76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76"/>
      <c r="BD113" s="76"/>
      <c r="BE113" s="1"/>
      <c r="BF113" s="1"/>
      <c r="BG113" s="1"/>
    </row>
    <row r="114" spans="1:59" x14ac:dyDescent="0.25">
      <c r="A114" s="76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76"/>
      <c r="BD114" s="76"/>
      <c r="BE114" s="1"/>
      <c r="BF114" s="1"/>
      <c r="BG114" s="1"/>
    </row>
    <row r="115" spans="1:59" x14ac:dyDescent="0.25">
      <c r="A115" s="76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76"/>
      <c r="BD115" s="76"/>
      <c r="BE115" s="1"/>
      <c r="BF115" s="1"/>
      <c r="BG115" s="1"/>
    </row>
    <row r="116" spans="1:59" x14ac:dyDescent="0.25">
      <c r="A116" s="76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76"/>
      <c r="BD116" s="76"/>
      <c r="BE116" s="1"/>
      <c r="BF116" s="1"/>
      <c r="BG116" s="1"/>
    </row>
    <row r="117" spans="1:59" x14ac:dyDescent="0.25">
      <c r="A117" s="76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76"/>
      <c r="BD117" s="76"/>
      <c r="BE117" s="1"/>
      <c r="BF117" s="1"/>
      <c r="BG117" s="1"/>
    </row>
    <row r="118" spans="1:59" x14ac:dyDescent="0.25">
      <c r="A118" s="76"/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76"/>
      <c r="BD118" s="76"/>
      <c r="BE118" s="1"/>
      <c r="BF118" s="1"/>
      <c r="BG118" s="1"/>
    </row>
    <row r="119" spans="1:59" x14ac:dyDescent="0.25">
      <c r="A119" s="76"/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76"/>
      <c r="BD119" s="76"/>
      <c r="BE119" s="1"/>
      <c r="BF119" s="1"/>
      <c r="BG119" s="1"/>
    </row>
    <row r="120" spans="1:59" x14ac:dyDescent="0.25">
      <c r="A120" s="76"/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76"/>
      <c r="BD120" s="76"/>
      <c r="BE120" s="1"/>
      <c r="BF120" s="1"/>
      <c r="BG120" s="1"/>
    </row>
    <row r="121" spans="1:59" x14ac:dyDescent="0.25">
      <c r="A121" s="76"/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76"/>
      <c r="BD121" s="76"/>
      <c r="BE121" s="1"/>
      <c r="BF121" s="1"/>
      <c r="BG121" s="1"/>
    </row>
    <row r="122" spans="1:59" x14ac:dyDescent="0.25">
      <c r="A122" s="76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76"/>
      <c r="BD122" s="76"/>
      <c r="BE122" s="1"/>
      <c r="BF122" s="1"/>
      <c r="BG122" s="1"/>
    </row>
    <row r="123" spans="1:59" x14ac:dyDescent="0.25">
      <c r="A123" s="76"/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76"/>
      <c r="BD123" s="76"/>
      <c r="BE123" s="1"/>
      <c r="BF123" s="1"/>
      <c r="BG123" s="1"/>
    </row>
    <row r="124" spans="1:59" x14ac:dyDescent="0.25">
      <c r="A124" s="76"/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76"/>
      <c r="BD124" s="76"/>
      <c r="BE124" s="1"/>
      <c r="BF124" s="1"/>
      <c r="BG124" s="1"/>
    </row>
    <row r="125" spans="1:59" x14ac:dyDescent="0.25">
      <c r="A125" s="76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76"/>
      <c r="BD125" s="76"/>
      <c r="BE125" s="1"/>
      <c r="BF125" s="1"/>
      <c r="BG125" s="1"/>
    </row>
    <row r="126" spans="1:59" x14ac:dyDescent="0.25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76"/>
      <c r="BD126" s="76"/>
      <c r="BE126" s="1"/>
      <c r="BF126" s="1"/>
      <c r="BG126" s="1"/>
    </row>
    <row r="127" spans="1:59" x14ac:dyDescent="0.25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76"/>
      <c r="BD127" s="76"/>
      <c r="BE127" s="1"/>
      <c r="BF127" s="1"/>
      <c r="BG127" s="1"/>
    </row>
    <row r="128" spans="1:59" x14ac:dyDescent="0.25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76"/>
      <c r="BD128" s="76"/>
      <c r="BE128" s="1"/>
      <c r="BF128" s="1"/>
      <c r="BG128" s="1"/>
    </row>
    <row r="129" spans="1:59" x14ac:dyDescent="0.25">
      <c r="A129" s="76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76"/>
      <c r="BD129" s="76"/>
      <c r="BE129" s="1"/>
      <c r="BF129" s="1"/>
      <c r="BG129" s="1"/>
    </row>
    <row r="130" spans="1:59" x14ac:dyDescent="0.25">
      <c r="A130" s="76"/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76"/>
      <c r="BD130" s="76"/>
      <c r="BE130" s="1"/>
      <c r="BF130" s="1"/>
      <c r="BG130" s="1"/>
    </row>
    <row r="131" spans="1:59" x14ac:dyDescent="0.25">
      <c r="A131" s="76"/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76"/>
      <c r="BD131" s="76"/>
      <c r="BE131" s="1"/>
      <c r="BF131" s="1"/>
      <c r="BG131" s="1"/>
    </row>
    <row r="132" spans="1:59" x14ac:dyDescent="0.25">
      <c r="A132" s="76"/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76"/>
      <c r="BD132" s="76"/>
      <c r="BE132" s="1"/>
      <c r="BF132" s="1"/>
      <c r="BG132" s="1"/>
    </row>
    <row r="133" spans="1:59" x14ac:dyDescent="0.25">
      <c r="A133" s="76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76"/>
      <c r="BD133" s="76"/>
      <c r="BE133" s="1"/>
      <c r="BF133" s="1"/>
      <c r="BG133" s="1"/>
    </row>
    <row r="134" spans="1:59" x14ac:dyDescent="0.25">
      <c r="A134" s="76"/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76"/>
      <c r="BD134" s="76"/>
      <c r="BE134" s="1"/>
      <c r="BF134" s="1"/>
      <c r="BG134" s="1"/>
    </row>
    <row r="135" spans="1:59" x14ac:dyDescent="0.25">
      <c r="A135" s="76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76"/>
      <c r="BD135" s="76"/>
      <c r="BE135" s="1"/>
      <c r="BF135" s="1"/>
      <c r="BG135" s="1"/>
    </row>
    <row r="136" spans="1:59" x14ac:dyDescent="0.25">
      <c r="A136" s="76"/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76"/>
      <c r="BD136" s="76"/>
      <c r="BE136" s="1"/>
      <c r="BF136" s="1"/>
      <c r="BG136" s="1"/>
    </row>
    <row r="137" spans="1:59" x14ac:dyDescent="0.25">
      <c r="A137" s="76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76"/>
      <c r="BD137" s="76"/>
      <c r="BE137" s="1"/>
      <c r="BF137" s="1"/>
      <c r="BG137" s="1"/>
    </row>
    <row r="138" spans="1:59" x14ac:dyDescent="0.25">
      <c r="A138" s="76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96"/>
      <c r="BB138" s="96"/>
      <c r="BC138" s="76"/>
      <c r="BD138" s="76"/>
      <c r="BE138" s="1"/>
      <c r="BF138" s="1"/>
      <c r="BG138" s="1"/>
    </row>
    <row r="139" spans="1:59" x14ac:dyDescent="0.25">
      <c r="A139" s="76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  <c r="BA139" s="96"/>
      <c r="BB139" s="96"/>
      <c r="BC139" s="76"/>
      <c r="BD139" s="76"/>
      <c r="BE139" s="1"/>
      <c r="BF139" s="1"/>
      <c r="BG139" s="1"/>
    </row>
    <row r="140" spans="1:59" x14ac:dyDescent="0.25">
      <c r="A140" s="76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  <c r="BA140" s="96"/>
      <c r="BB140" s="96"/>
      <c r="BC140" s="76"/>
      <c r="BD140" s="76"/>
      <c r="BE140" s="1"/>
      <c r="BF140" s="1"/>
      <c r="BG140" s="1"/>
    </row>
    <row r="141" spans="1:59" x14ac:dyDescent="0.25">
      <c r="A141" s="76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76"/>
      <c r="BD141" s="76"/>
      <c r="BE141" s="1"/>
      <c r="BF141" s="1"/>
      <c r="BG141" s="1"/>
    </row>
    <row r="142" spans="1:59" x14ac:dyDescent="0.25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96"/>
      <c r="T142" s="96"/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96"/>
      <c r="BB142" s="96"/>
      <c r="BC142" s="76"/>
      <c r="BD142" s="76"/>
      <c r="BE142" s="1"/>
      <c r="BF142" s="1"/>
      <c r="BG142" s="1"/>
    </row>
    <row r="143" spans="1:59" x14ac:dyDescent="0.25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96"/>
      <c r="T143" s="96"/>
      <c r="U143" s="96"/>
      <c r="V143" s="96"/>
      <c r="W143" s="96"/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  <c r="BA143" s="96"/>
      <c r="BB143" s="96"/>
      <c r="BC143" s="76"/>
      <c r="BD143" s="76"/>
      <c r="BE143" s="1"/>
      <c r="BF143" s="1"/>
      <c r="BG143" s="1"/>
    </row>
    <row r="144" spans="1:59" x14ac:dyDescent="0.25">
      <c r="A144" s="76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96"/>
      <c r="T144" s="96"/>
      <c r="U144" s="96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  <c r="BA144" s="96"/>
      <c r="BB144" s="96"/>
      <c r="BC144" s="76"/>
      <c r="BD144" s="76"/>
      <c r="BE144" s="1"/>
      <c r="BF144" s="1"/>
      <c r="BG144" s="1"/>
    </row>
    <row r="145" spans="1:59" x14ac:dyDescent="0.25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96"/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  <c r="BA145" s="96"/>
      <c r="BB145" s="96"/>
      <c r="BC145" s="76"/>
      <c r="BD145" s="76"/>
      <c r="BE145" s="1"/>
      <c r="BF145" s="1"/>
      <c r="BG145" s="1"/>
    </row>
    <row r="146" spans="1:59" x14ac:dyDescent="0.25">
      <c r="A146" s="76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76"/>
      <c r="BD146" s="76"/>
      <c r="BE146" s="1"/>
      <c r="BF146" s="1"/>
      <c r="BG146" s="1"/>
    </row>
    <row r="147" spans="1:59" x14ac:dyDescent="0.25">
      <c r="A147" s="76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96"/>
      <c r="BB147" s="96"/>
      <c r="BC147" s="76"/>
      <c r="BD147" s="76"/>
      <c r="BE147" s="1"/>
      <c r="BF147" s="1"/>
      <c r="BG147" s="1"/>
    </row>
    <row r="148" spans="1:59" x14ac:dyDescent="0.25">
      <c r="A148" s="76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76"/>
      <c r="BD148" s="76"/>
      <c r="BE148" s="1"/>
      <c r="BF148" s="1"/>
      <c r="BG148" s="1"/>
    </row>
    <row r="149" spans="1:59" x14ac:dyDescent="0.25">
      <c r="A149" s="76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96"/>
      <c r="T149" s="96"/>
      <c r="U149" s="96"/>
      <c r="V149" s="96"/>
      <c r="W149" s="96"/>
      <c r="X149" s="96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76"/>
      <c r="BD149" s="76"/>
      <c r="BE149" s="1"/>
      <c r="BF149" s="1"/>
      <c r="BG149" s="1"/>
    </row>
    <row r="150" spans="1:59" x14ac:dyDescent="0.25">
      <c r="A150" s="76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76"/>
      <c r="BD150" s="76"/>
      <c r="BE150" s="1"/>
      <c r="BF150" s="1"/>
      <c r="BG150" s="1"/>
    </row>
    <row r="151" spans="1:59" x14ac:dyDescent="0.25">
      <c r="A151" s="76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76"/>
      <c r="BD151" s="76"/>
      <c r="BE151" s="1"/>
      <c r="BF151" s="1"/>
      <c r="BG151" s="1"/>
    </row>
    <row r="152" spans="1:59" x14ac:dyDescent="0.25">
      <c r="A152" s="76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96"/>
      <c r="BB152" s="96"/>
      <c r="BC152" s="76"/>
      <c r="BD152" s="76"/>
      <c r="BE152" s="1"/>
      <c r="BF152" s="1"/>
      <c r="BG152" s="1"/>
    </row>
    <row r="153" spans="1:59" x14ac:dyDescent="0.25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96"/>
      <c r="T153" s="96"/>
      <c r="U153" s="96"/>
      <c r="V153" s="96"/>
      <c r="W153" s="96"/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96"/>
      <c r="AZ153" s="96"/>
      <c r="BA153" s="96"/>
      <c r="BB153" s="96"/>
      <c r="BC153" s="76"/>
      <c r="BD153" s="76"/>
      <c r="BE153" s="1"/>
      <c r="BF153" s="1"/>
      <c r="BG153" s="1"/>
    </row>
    <row r="154" spans="1:59" x14ac:dyDescent="0.25">
      <c r="A154" s="76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76"/>
      <c r="BD154" s="76"/>
      <c r="BE154" s="1"/>
      <c r="BF154" s="1"/>
      <c r="BG154" s="1"/>
    </row>
    <row r="155" spans="1:59" x14ac:dyDescent="0.25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96"/>
      <c r="T155" s="96"/>
      <c r="U155" s="96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  <c r="BA155" s="96"/>
      <c r="BB155" s="96"/>
      <c r="BC155" s="76"/>
      <c r="BD155" s="76"/>
      <c r="BE155" s="1"/>
      <c r="BF155" s="1"/>
      <c r="BG155" s="1"/>
    </row>
    <row r="156" spans="1:59" x14ac:dyDescent="0.25">
      <c r="A156" s="76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  <c r="AU156" s="96"/>
      <c r="AV156" s="96"/>
      <c r="AW156" s="96"/>
      <c r="AX156" s="96"/>
      <c r="AY156" s="96"/>
      <c r="AZ156" s="96"/>
      <c r="BA156" s="96"/>
      <c r="BB156" s="96"/>
      <c r="BC156" s="76"/>
      <c r="BD156" s="76"/>
      <c r="BE156" s="1"/>
      <c r="BF156" s="1"/>
      <c r="BG156" s="1"/>
    </row>
    <row r="157" spans="1:59" x14ac:dyDescent="0.25">
      <c r="A157" s="76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96"/>
      <c r="T157" s="96"/>
      <c r="U157" s="96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76"/>
      <c r="BD157" s="76"/>
      <c r="BE157" s="1"/>
      <c r="BF157" s="1"/>
      <c r="BG157" s="1"/>
    </row>
    <row r="158" spans="1:59" x14ac:dyDescent="0.25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96"/>
      <c r="T158" s="96"/>
      <c r="U158" s="96"/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  <c r="AU158" s="96"/>
      <c r="AV158" s="96"/>
      <c r="AW158" s="96"/>
      <c r="AX158" s="96"/>
      <c r="AY158" s="96"/>
      <c r="AZ158" s="96"/>
      <c r="BA158" s="96"/>
      <c r="BB158" s="96"/>
      <c r="BC158" s="76"/>
      <c r="BD158" s="76"/>
      <c r="BE158" s="1"/>
      <c r="BF158" s="1"/>
      <c r="BG158" s="1"/>
    </row>
    <row r="159" spans="1:59" x14ac:dyDescent="0.25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96"/>
      <c r="T159" s="96"/>
      <c r="U159" s="96"/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96"/>
      <c r="BB159" s="96"/>
      <c r="BC159" s="76"/>
      <c r="BD159" s="76"/>
      <c r="BE159" s="1"/>
      <c r="BF159" s="1"/>
      <c r="BG159" s="1"/>
    </row>
    <row r="160" spans="1:59" x14ac:dyDescent="0.25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96"/>
      <c r="T160" s="96"/>
      <c r="U160" s="96"/>
      <c r="V160" s="96"/>
      <c r="W160" s="96"/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96"/>
      <c r="BB160" s="96"/>
      <c r="BC160" s="76"/>
      <c r="BD160" s="76"/>
      <c r="BE160" s="1"/>
      <c r="BF160" s="1"/>
      <c r="BG160" s="1"/>
    </row>
    <row r="161" spans="1:59" x14ac:dyDescent="0.25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96"/>
      <c r="T161" s="96"/>
      <c r="U161" s="96"/>
      <c r="V161" s="96"/>
      <c r="W161" s="96"/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96"/>
      <c r="BB161" s="96"/>
      <c r="BC161" s="76"/>
      <c r="BD161" s="76"/>
      <c r="BE161" s="1"/>
      <c r="BF161" s="1"/>
      <c r="BG161" s="1"/>
    </row>
    <row r="162" spans="1:59" x14ac:dyDescent="0.25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96"/>
      <c r="T162" s="96"/>
      <c r="U162" s="96"/>
      <c r="V162" s="96"/>
      <c r="W162" s="96"/>
      <c r="X162" s="96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76"/>
      <c r="BD162" s="76"/>
      <c r="BE162" s="1"/>
      <c r="BF162" s="1"/>
      <c r="BG162" s="1"/>
    </row>
    <row r="163" spans="1:59" x14ac:dyDescent="0.25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96"/>
      <c r="T163" s="96"/>
      <c r="U163" s="96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76"/>
      <c r="BD163" s="76"/>
      <c r="BE163" s="1"/>
      <c r="BF163" s="1"/>
      <c r="BG163" s="1"/>
    </row>
    <row r="164" spans="1:59" x14ac:dyDescent="0.25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76"/>
      <c r="BD164" s="76"/>
      <c r="BE164" s="1"/>
      <c r="BF164" s="1"/>
      <c r="BG164" s="1"/>
    </row>
    <row r="165" spans="1:59" x14ac:dyDescent="0.25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96"/>
      <c r="BB165" s="96"/>
      <c r="BC165" s="76"/>
      <c r="BD165" s="76"/>
      <c r="BE165" s="1"/>
      <c r="BF165" s="1"/>
      <c r="BG165" s="1"/>
    </row>
    <row r="166" spans="1:59" x14ac:dyDescent="0.25">
      <c r="A166" s="76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  <c r="AV166" s="96"/>
      <c r="AW166" s="96"/>
      <c r="AX166" s="96"/>
      <c r="AY166" s="96"/>
      <c r="AZ166" s="96"/>
      <c r="BA166" s="96"/>
      <c r="BB166" s="96"/>
      <c r="BC166" s="76"/>
      <c r="BD166" s="76"/>
      <c r="BE166" s="1"/>
      <c r="BF166" s="1"/>
      <c r="BG166" s="1"/>
    </row>
    <row r="167" spans="1:59" x14ac:dyDescent="0.25">
      <c r="A167" s="76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96"/>
      <c r="T167" s="96"/>
      <c r="U167" s="96"/>
      <c r="V167" s="96"/>
      <c r="W167" s="96"/>
      <c r="X167" s="96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96"/>
      <c r="AV167" s="96"/>
      <c r="AW167" s="96"/>
      <c r="AX167" s="96"/>
      <c r="AY167" s="96"/>
      <c r="AZ167" s="96"/>
      <c r="BA167" s="96"/>
      <c r="BB167" s="96"/>
      <c r="BC167" s="76"/>
      <c r="BD167" s="76"/>
      <c r="BE167" s="1"/>
      <c r="BF167" s="1"/>
      <c r="BG167" s="1"/>
    </row>
    <row r="168" spans="1:59" x14ac:dyDescent="0.25">
      <c r="A168" s="76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  <c r="AW168" s="96"/>
      <c r="AX168" s="96"/>
      <c r="AY168" s="96"/>
      <c r="AZ168" s="96"/>
      <c r="BA168" s="96"/>
      <c r="BB168" s="96"/>
      <c r="BC168" s="76"/>
      <c r="BD168" s="76"/>
      <c r="BE168" s="1"/>
      <c r="BF168" s="1"/>
      <c r="BG168" s="1"/>
    </row>
    <row r="169" spans="1:59" x14ac:dyDescent="0.25">
      <c r="A169" s="76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96"/>
      <c r="T169" s="96"/>
      <c r="U169" s="96"/>
      <c r="V169" s="96"/>
      <c r="W169" s="96"/>
      <c r="X169" s="96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6"/>
      <c r="BC169" s="76"/>
      <c r="BD169" s="76"/>
      <c r="BE169" s="1"/>
      <c r="BF169" s="1"/>
      <c r="BG169" s="1"/>
    </row>
    <row r="170" spans="1:59" x14ac:dyDescent="0.25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96"/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96"/>
      <c r="BB170" s="96"/>
      <c r="BC170" s="76"/>
      <c r="BD170" s="76"/>
      <c r="BE170" s="1"/>
      <c r="BF170" s="1"/>
      <c r="BG170" s="1"/>
    </row>
    <row r="171" spans="1:59" x14ac:dyDescent="0.25">
      <c r="A171" s="76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96"/>
      <c r="T171" s="96"/>
      <c r="U171" s="96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  <c r="AV171" s="96"/>
      <c r="AW171" s="96"/>
      <c r="AX171" s="96"/>
      <c r="AY171" s="96"/>
      <c r="AZ171" s="96"/>
      <c r="BA171" s="96"/>
      <c r="BB171" s="96"/>
      <c r="BC171" s="76"/>
      <c r="BD171" s="76"/>
      <c r="BE171" s="1"/>
      <c r="BF171" s="1"/>
      <c r="BG171" s="1"/>
    </row>
    <row r="172" spans="1:59" x14ac:dyDescent="0.25">
      <c r="A172" s="76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96"/>
      <c r="BB172" s="96"/>
      <c r="BC172" s="76"/>
      <c r="BD172" s="76"/>
      <c r="BE172" s="1"/>
      <c r="BF172" s="1"/>
      <c r="BG172" s="1"/>
    </row>
    <row r="173" spans="1:59" x14ac:dyDescent="0.25">
      <c r="A173" s="76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96"/>
      <c r="T173" s="96"/>
      <c r="U173" s="96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  <c r="AW173" s="96"/>
      <c r="AX173" s="96"/>
      <c r="AY173" s="96"/>
      <c r="AZ173" s="96"/>
      <c r="BA173" s="96"/>
      <c r="BB173" s="96"/>
      <c r="BC173" s="76"/>
      <c r="BD173" s="76"/>
      <c r="BE173" s="1"/>
      <c r="BF173" s="1"/>
      <c r="BG173" s="1"/>
    </row>
    <row r="174" spans="1:59" x14ac:dyDescent="0.25">
      <c r="A174" s="76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96"/>
      <c r="T174" s="96"/>
      <c r="U174" s="96"/>
      <c r="V174" s="96"/>
      <c r="W174" s="96"/>
      <c r="X174" s="96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  <c r="AU174" s="96"/>
      <c r="AV174" s="96"/>
      <c r="AW174" s="96"/>
      <c r="AX174" s="96"/>
      <c r="AY174" s="96"/>
      <c r="AZ174" s="96"/>
      <c r="BA174" s="96"/>
      <c r="BB174" s="96"/>
      <c r="BC174" s="76"/>
      <c r="BD174" s="76"/>
      <c r="BE174" s="1"/>
      <c r="BF174" s="1"/>
      <c r="BG174" s="1"/>
    </row>
    <row r="175" spans="1:59" x14ac:dyDescent="0.25">
      <c r="A175" s="76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96"/>
      <c r="T175" s="96"/>
      <c r="U175" s="96"/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  <c r="AV175" s="96"/>
      <c r="AW175" s="96"/>
      <c r="AX175" s="96"/>
      <c r="AY175" s="96"/>
      <c r="AZ175" s="96"/>
      <c r="BA175" s="96"/>
      <c r="BB175" s="96"/>
      <c r="BC175" s="76"/>
      <c r="BD175" s="76"/>
      <c r="BE175" s="1"/>
      <c r="BF175" s="1"/>
      <c r="BG175" s="1"/>
    </row>
    <row r="176" spans="1:59" x14ac:dyDescent="0.25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96"/>
      <c r="T176" s="96"/>
      <c r="U176" s="96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  <c r="AU176" s="96"/>
      <c r="AV176" s="96"/>
      <c r="AW176" s="96"/>
      <c r="AX176" s="96"/>
      <c r="AY176" s="96"/>
      <c r="AZ176" s="96"/>
      <c r="BA176" s="96"/>
      <c r="BB176" s="96"/>
      <c r="BC176" s="76"/>
      <c r="BD176" s="76"/>
      <c r="BE176" s="1"/>
      <c r="BF176" s="1"/>
      <c r="BG176" s="1"/>
    </row>
    <row r="177" spans="1:59" x14ac:dyDescent="0.25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76"/>
      <c r="BD177" s="76"/>
      <c r="BE177" s="1"/>
      <c r="BF177" s="1"/>
      <c r="BG177" s="1"/>
    </row>
    <row r="178" spans="1:59" x14ac:dyDescent="0.25">
      <c r="A178" s="76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76"/>
      <c r="BD178" s="76"/>
      <c r="BE178" s="1"/>
      <c r="BF178" s="1"/>
      <c r="BG178" s="1"/>
    </row>
    <row r="179" spans="1:59" x14ac:dyDescent="0.25">
      <c r="A179" s="76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96"/>
      <c r="T179" s="96"/>
      <c r="U179" s="96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96"/>
      <c r="BB179" s="96"/>
      <c r="BC179" s="76"/>
      <c r="BD179" s="76"/>
      <c r="BE179" s="1"/>
      <c r="BF179" s="1"/>
      <c r="BG179" s="1"/>
    </row>
    <row r="180" spans="1:59" x14ac:dyDescent="0.25">
      <c r="A180" s="76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6"/>
      <c r="AX180" s="96"/>
      <c r="AY180" s="96"/>
      <c r="AZ180" s="96"/>
      <c r="BA180" s="96"/>
      <c r="BB180" s="96"/>
      <c r="BC180" s="76"/>
      <c r="BD180" s="76"/>
      <c r="BE180" s="1"/>
      <c r="BF180" s="1"/>
      <c r="BG180" s="1"/>
    </row>
    <row r="181" spans="1:59" x14ac:dyDescent="0.25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96"/>
      <c r="T181" s="96"/>
      <c r="U181" s="96"/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76"/>
      <c r="BD181" s="76"/>
      <c r="BE181" s="1"/>
      <c r="BF181" s="1"/>
      <c r="BG181" s="1"/>
    </row>
    <row r="182" spans="1:59" x14ac:dyDescent="0.25">
      <c r="A182" s="76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6"/>
      <c r="AX182" s="96"/>
      <c r="AY182" s="96"/>
      <c r="AZ182" s="96"/>
      <c r="BA182" s="96"/>
      <c r="BB182" s="96"/>
      <c r="BC182" s="76"/>
      <c r="BD182" s="76"/>
      <c r="BE182" s="1"/>
      <c r="BF182" s="1"/>
      <c r="BG182" s="1"/>
    </row>
    <row r="183" spans="1:59" x14ac:dyDescent="0.25">
      <c r="A183" s="76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96"/>
      <c r="T183" s="96"/>
      <c r="U183" s="96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  <c r="AW183" s="96"/>
      <c r="AX183" s="96"/>
      <c r="AY183" s="96"/>
      <c r="AZ183" s="96"/>
      <c r="BA183" s="96"/>
      <c r="BB183" s="96"/>
      <c r="BC183" s="76"/>
      <c r="BD183" s="76"/>
      <c r="BE183" s="1"/>
      <c r="BF183" s="1"/>
      <c r="BG183" s="1"/>
    </row>
    <row r="184" spans="1:59" x14ac:dyDescent="0.25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  <c r="AW184" s="96"/>
      <c r="AX184" s="96"/>
      <c r="AY184" s="96"/>
      <c r="AZ184" s="96"/>
      <c r="BA184" s="96"/>
      <c r="BB184" s="96"/>
      <c r="BC184" s="76"/>
      <c r="BD184" s="76"/>
      <c r="BE184" s="1"/>
      <c r="BF184" s="1"/>
      <c r="BG184" s="1"/>
    </row>
    <row r="185" spans="1:59" x14ac:dyDescent="0.25">
      <c r="A185" s="76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96"/>
      <c r="T185" s="96"/>
      <c r="U185" s="96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6"/>
      <c r="AX185" s="96"/>
      <c r="AY185" s="96"/>
      <c r="AZ185" s="96"/>
      <c r="BA185" s="96"/>
      <c r="BB185" s="96"/>
      <c r="BC185" s="76"/>
      <c r="BD185" s="76"/>
      <c r="BE185" s="1"/>
      <c r="BF185" s="1"/>
      <c r="BG185" s="1"/>
    </row>
    <row r="186" spans="1:59" x14ac:dyDescent="0.25">
      <c r="A186" s="76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96"/>
      <c r="BB186" s="96"/>
      <c r="BC186" s="76"/>
      <c r="BD186" s="76"/>
      <c r="BE186" s="1"/>
      <c r="BF186" s="1"/>
      <c r="BG186" s="1"/>
    </row>
    <row r="187" spans="1:59" x14ac:dyDescent="0.25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96"/>
      <c r="T187" s="96"/>
      <c r="U187" s="96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6"/>
      <c r="AX187" s="96"/>
      <c r="AY187" s="96"/>
      <c r="AZ187" s="96"/>
      <c r="BA187" s="96"/>
      <c r="BB187" s="96"/>
      <c r="BC187" s="76"/>
      <c r="BD187" s="76"/>
      <c r="BE187" s="1"/>
      <c r="BF187" s="1"/>
      <c r="BG187" s="1"/>
    </row>
    <row r="188" spans="1:59" x14ac:dyDescent="0.25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76"/>
      <c r="BD188" s="76"/>
      <c r="BE188" s="1"/>
      <c r="BF188" s="1"/>
      <c r="BG188" s="1"/>
    </row>
    <row r="189" spans="1:59" x14ac:dyDescent="0.25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96"/>
      <c r="T189" s="96"/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  <c r="AW189" s="96"/>
      <c r="AX189" s="96"/>
      <c r="AY189" s="96"/>
      <c r="AZ189" s="96"/>
      <c r="BA189" s="96"/>
      <c r="BB189" s="96"/>
      <c r="BC189" s="76"/>
      <c r="BD189" s="76"/>
      <c r="BE189" s="1"/>
      <c r="BF189" s="1"/>
      <c r="BG189" s="1"/>
    </row>
    <row r="190" spans="1:59" x14ac:dyDescent="0.25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76"/>
      <c r="BD190" s="76"/>
      <c r="BE190" s="1"/>
      <c r="BF190" s="1"/>
      <c r="BG190" s="1"/>
    </row>
    <row r="191" spans="1:59" x14ac:dyDescent="0.25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  <c r="AR191" s="76"/>
      <c r="AS191" s="76"/>
      <c r="AT191" s="76"/>
      <c r="AU191" s="76"/>
      <c r="AV191" s="76"/>
      <c r="AW191" s="76"/>
      <c r="AX191" s="76"/>
      <c r="AY191" s="76"/>
      <c r="AZ191" s="76"/>
      <c r="BA191" s="76"/>
      <c r="BB191" s="76"/>
      <c r="BC191" s="76"/>
      <c r="BD191" s="76"/>
      <c r="BE191" s="1"/>
      <c r="BF191" s="1"/>
      <c r="BG191" s="1"/>
    </row>
    <row r="192" spans="1:59" x14ac:dyDescent="0.25">
      <c r="A192" s="76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  <c r="AR192" s="76"/>
      <c r="AS192" s="76"/>
      <c r="AT192" s="76"/>
      <c r="AU192" s="76"/>
      <c r="AV192" s="76"/>
      <c r="AW192" s="76"/>
      <c r="AX192" s="76"/>
      <c r="AY192" s="76"/>
      <c r="AZ192" s="76"/>
      <c r="BA192" s="76"/>
      <c r="BB192" s="76"/>
      <c r="BC192" s="76"/>
      <c r="BD192" s="76"/>
      <c r="BE192" s="1"/>
      <c r="BF192" s="1"/>
      <c r="BG192" s="1"/>
    </row>
    <row r="193" spans="1:59" x14ac:dyDescent="0.25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  <c r="AR193" s="76"/>
      <c r="AS193" s="76"/>
      <c r="AT193" s="76"/>
      <c r="AU193" s="76"/>
      <c r="AV193" s="76"/>
      <c r="AW193" s="76"/>
      <c r="AX193" s="76"/>
      <c r="AY193" s="76"/>
      <c r="AZ193" s="76"/>
      <c r="BA193" s="76"/>
      <c r="BB193" s="76"/>
      <c r="BC193" s="76"/>
      <c r="BD193" s="76"/>
      <c r="BE193" s="1"/>
      <c r="BF193" s="1"/>
      <c r="BG193" s="1"/>
    </row>
    <row r="194" spans="1:59" x14ac:dyDescent="0.25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  <c r="AR194" s="76"/>
      <c r="AS194" s="76"/>
      <c r="AT194" s="76"/>
      <c r="AU194" s="76"/>
      <c r="AV194" s="76"/>
      <c r="AW194" s="76"/>
      <c r="AX194" s="76"/>
      <c r="AY194" s="76"/>
      <c r="AZ194" s="76"/>
      <c r="BA194" s="76"/>
      <c r="BB194" s="76"/>
      <c r="BC194" s="76"/>
      <c r="BD194" s="76"/>
      <c r="BE194" s="1"/>
      <c r="BF194" s="1"/>
      <c r="BG194" s="1"/>
    </row>
    <row r="195" spans="1:59" x14ac:dyDescent="0.25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  <c r="AR195" s="76"/>
      <c r="AS195" s="76"/>
      <c r="AT195" s="76"/>
      <c r="AU195" s="76"/>
      <c r="AV195" s="76"/>
      <c r="AW195" s="76"/>
      <c r="AX195" s="76"/>
      <c r="AY195" s="76"/>
      <c r="AZ195" s="76"/>
      <c r="BA195" s="76"/>
      <c r="BB195" s="76"/>
      <c r="BC195" s="76"/>
      <c r="BD195" s="76"/>
      <c r="BE195" s="1"/>
      <c r="BF195" s="1"/>
      <c r="BG195" s="1"/>
    </row>
    <row r="196" spans="1:59" x14ac:dyDescent="0.25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  <c r="AR196" s="76"/>
      <c r="AS196" s="76"/>
      <c r="AT196" s="76"/>
      <c r="AU196" s="76"/>
      <c r="AV196" s="76"/>
      <c r="AW196" s="76"/>
      <c r="AX196" s="76"/>
      <c r="AY196" s="76"/>
      <c r="AZ196" s="76"/>
      <c r="BA196" s="76"/>
      <c r="BB196" s="76"/>
      <c r="BC196" s="76"/>
      <c r="BD196" s="76"/>
      <c r="BE196" s="1"/>
      <c r="BF196" s="1"/>
      <c r="BG196" s="1"/>
    </row>
    <row r="197" spans="1:59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  <c r="AP197" s="76"/>
      <c r="AQ197" s="76"/>
      <c r="AR197" s="76"/>
      <c r="AS197" s="76"/>
      <c r="AT197" s="76"/>
      <c r="AU197" s="76"/>
      <c r="AV197" s="76"/>
      <c r="AW197" s="76"/>
      <c r="AX197" s="76"/>
      <c r="AY197" s="76"/>
      <c r="AZ197" s="76"/>
      <c r="BA197" s="76"/>
      <c r="BB197" s="76"/>
      <c r="BC197" s="76"/>
      <c r="BD197" s="76"/>
      <c r="BE197" s="1"/>
      <c r="BF197" s="1"/>
      <c r="BG197" s="1"/>
    </row>
    <row r="198" spans="1:59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  <c r="AR198" s="76"/>
      <c r="AS198" s="76"/>
      <c r="AT198" s="76"/>
      <c r="AU198" s="76"/>
      <c r="AV198" s="76"/>
      <c r="AW198" s="76"/>
      <c r="AX198" s="76"/>
      <c r="AY198" s="76"/>
      <c r="AZ198" s="76"/>
      <c r="BA198" s="76"/>
      <c r="BB198" s="76"/>
      <c r="BC198" s="76"/>
      <c r="BD198" s="76"/>
      <c r="BE198" s="1"/>
      <c r="BF198" s="1"/>
      <c r="BG198" s="1"/>
    </row>
    <row r="199" spans="1:59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  <c r="AR199" s="76"/>
      <c r="AS199" s="76"/>
      <c r="AT199" s="76"/>
      <c r="AU199" s="76"/>
      <c r="AV199" s="76"/>
      <c r="AW199" s="76"/>
      <c r="AX199" s="76"/>
      <c r="AY199" s="76"/>
      <c r="AZ199" s="76"/>
      <c r="BA199" s="76"/>
      <c r="BB199" s="76"/>
      <c r="BC199" s="76"/>
      <c r="BD199" s="76"/>
      <c r="BE199" s="1"/>
      <c r="BF199" s="1"/>
      <c r="BG199" s="1"/>
    </row>
    <row r="200" spans="1:59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  <c r="AR200" s="76"/>
      <c r="AS200" s="76"/>
      <c r="AT200" s="76"/>
      <c r="AU200" s="76"/>
      <c r="AV200" s="76"/>
      <c r="AW200" s="76"/>
      <c r="AX200" s="76"/>
      <c r="AY200" s="76"/>
      <c r="AZ200" s="76"/>
      <c r="BA200" s="76"/>
      <c r="BB200" s="76"/>
      <c r="BC200" s="76"/>
      <c r="BD200" s="76"/>
      <c r="BE200" s="1"/>
      <c r="BF200" s="1"/>
      <c r="BG200" s="1"/>
    </row>
    <row r="201" spans="1:59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</row>
    <row r="202" spans="1:59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</row>
    <row r="203" spans="1:59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</row>
    <row r="204" spans="1:59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</row>
    <row r="205" spans="1:59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</row>
    <row r="206" spans="1:59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</row>
    <row r="207" spans="1:59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</row>
  </sheetData>
  <sheetProtection algorithmName="SHA-512" hashValue="zvEU8SRQDUBOqAo6udYB2vJ4ANCZaDNs2zP3OPsyXk6Pny9iaTB/o4YGzf376+fulQ4oH+c+8OezYzC2aJPQpg==" saltValue="HEX4nvfVS34//ColyuBhmA==" spinCount="100000" sheet="1" objects="1" scenarios="1" selectLockedCells="1"/>
  <mergeCells count="3">
    <mergeCell ref="F11:G11"/>
    <mergeCell ref="F13:G13"/>
    <mergeCell ref="E6:K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BV190"/>
  <sheetViews>
    <sheetView zoomScaleNormal="100" workbookViewId="0">
      <selection activeCell="E35" sqref="E35"/>
    </sheetView>
  </sheetViews>
  <sheetFormatPr defaultRowHeight="15" x14ac:dyDescent="0.25"/>
  <cols>
    <col min="1" max="1" width="2.7109375" style="3" customWidth="1"/>
    <col min="2" max="2" width="3.28515625" style="3" customWidth="1"/>
    <col min="3" max="3" width="29.7109375" style="3" customWidth="1"/>
    <col min="4" max="4" width="8.28515625" style="3" customWidth="1"/>
    <col min="5" max="5" width="24.7109375" style="3" customWidth="1"/>
    <col min="6" max="6" width="5.5703125" style="3" customWidth="1"/>
    <col min="7" max="7" width="12.140625" style="3" customWidth="1"/>
    <col min="8" max="8" width="24.5703125" style="3" customWidth="1"/>
    <col min="9" max="9" width="9" style="3" customWidth="1"/>
    <col min="10" max="12" width="0.85546875" style="3" customWidth="1"/>
    <col min="13" max="13" width="20.7109375" style="3" customWidth="1"/>
    <col min="14" max="14" width="10.7109375" style="3" customWidth="1"/>
    <col min="15" max="15" width="2.7109375" style="3" customWidth="1"/>
    <col min="16" max="16" width="14.140625" style="3" hidden="1" customWidth="1"/>
    <col min="17" max="19" width="0" style="3" hidden="1" customWidth="1"/>
    <col min="20" max="20" width="9.140625" style="3"/>
    <col min="21" max="21" width="25.7109375" style="3" customWidth="1"/>
    <col min="22" max="22" width="1.28515625" style="3" customWidth="1"/>
    <col min="23" max="23" width="9.140625" style="3"/>
    <col min="24" max="24" width="25.7109375" style="3" customWidth="1"/>
    <col min="25" max="16384" width="9.140625" style="3"/>
  </cols>
  <sheetData>
    <row r="1" spans="1:74" ht="99.95" customHeight="1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2"/>
      <c r="X1" s="1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</row>
    <row r="2" spans="1:74" ht="17.100000000000001" customHeight="1" thickBot="1" x14ac:dyDescent="0.3">
      <c r="A2" s="2"/>
      <c r="B2" s="4"/>
      <c r="C2" s="5"/>
      <c r="D2" s="5"/>
      <c r="E2" s="5"/>
      <c r="F2" s="5"/>
      <c r="G2" s="5"/>
      <c r="H2" s="5"/>
      <c r="I2" s="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73"/>
      <c r="X2" s="73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</row>
    <row r="3" spans="1:74" ht="17.100000000000001" customHeight="1" thickBot="1" x14ac:dyDescent="0.45">
      <c r="A3" s="2"/>
      <c r="B3" s="7"/>
      <c r="C3" s="102" t="s">
        <v>29</v>
      </c>
      <c r="D3" s="103"/>
      <c r="E3" s="103"/>
      <c r="F3" s="8"/>
      <c r="G3" s="43"/>
      <c r="H3" s="12"/>
      <c r="I3" s="13"/>
      <c r="J3" s="2"/>
      <c r="K3" s="2"/>
      <c r="L3" s="2"/>
      <c r="M3" s="2"/>
      <c r="N3" s="2"/>
      <c r="O3" s="2"/>
      <c r="P3" s="2"/>
      <c r="Q3" s="2"/>
      <c r="R3" s="2"/>
      <c r="S3" s="2"/>
      <c r="T3" s="104" t="s">
        <v>29</v>
      </c>
      <c r="U3" s="104"/>
      <c r="V3" s="104"/>
      <c r="W3" s="104"/>
      <c r="X3" s="104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</row>
    <row r="4" spans="1:74" ht="17.100000000000001" customHeight="1" thickBot="1" x14ac:dyDescent="0.35">
      <c r="A4" s="2"/>
      <c r="B4" s="7"/>
      <c r="C4" s="9" t="s">
        <v>23</v>
      </c>
      <c r="D4" s="48"/>
      <c r="E4" s="11" t="s">
        <v>26</v>
      </c>
      <c r="F4" s="12"/>
      <c r="G4" s="12"/>
      <c r="H4" s="12"/>
      <c r="I4" s="13"/>
      <c r="J4" s="2"/>
      <c r="K4" s="2"/>
      <c r="L4" s="2"/>
      <c r="M4" s="2"/>
      <c r="N4" s="2"/>
      <c r="O4" s="2"/>
      <c r="P4" s="2"/>
      <c r="Q4" s="2"/>
      <c r="R4" s="2"/>
      <c r="S4" s="2"/>
      <c r="T4" s="105" t="str">
        <f>E4</f>
        <v>-270°C to 0,0°C</v>
      </c>
      <c r="U4" s="105"/>
      <c r="V4" s="14"/>
      <c r="W4" s="105" t="str">
        <f>E35</f>
        <v>0°C to 1372°C</v>
      </c>
      <c r="X4" s="105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</row>
    <row r="5" spans="1:74" ht="17.100000000000001" customHeight="1" x14ac:dyDescent="0.4">
      <c r="A5" s="2"/>
      <c r="B5" s="7"/>
      <c r="C5" s="74"/>
      <c r="D5" s="10"/>
      <c r="E5" s="49"/>
      <c r="F5" s="12"/>
      <c r="G5" s="12"/>
      <c r="H5" s="12"/>
      <c r="I5" s="13"/>
      <c r="J5" s="2"/>
      <c r="K5" s="2"/>
      <c r="L5" s="2"/>
      <c r="M5" s="15" t="s">
        <v>0</v>
      </c>
      <c r="N5" s="16" t="s">
        <v>12</v>
      </c>
      <c r="O5" s="2"/>
      <c r="P5" s="2"/>
      <c r="Q5" s="2"/>
      <c r="R5" s="2"/>
      <c r="S5" s="2"/>
      <c r="T5" s="17" t="s">
        <v>1</v>
      </c>
      <c r="U5" s="50">
        <f>E13</f>
        <v>0</v>
      </c>
      <c r="V5" s="2"/>
      <c r="W5" s="17" t="s">
        <v>1</v>
      </c>
      <c r="X5" s="50">
        <f>E44</f>
        <v>-1.7600413685999999E-2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</row>
    <row r="6" spans="1:74" ht="17.100000000000001" customHeight="1" thickBot="1" x14ac:dyDescent="0.3">
      <c r="A6" s="2"/>
      <c r="B6" s="7"/>
      <c r="C6" s="12"/>
      <c r="D6" s="12"/>
      <c r="E6" s="18"/>
      <c r="F6" s="12"/>
      <c r="G6" s="12"/>
      <c r="H6" s="12"/>
      <c r="I6" s="13"/>
      <c r="J6" s="2"/>
      <c r="K6" s="2"/>
      <c r="L6" s="2"/>
      <c r="M6" s="2"/>
      <c r="N6" s="2"/>
      <c r="O6" s="2"/>
      <c r="P6" s="2"/>
      <c r="Q6" s="2"/>
      <c r="R6" s="2"/>
      <c r="S6" s="2"/>
      <c r="T6" s="19" t="s">
        <v>2</v>
      </c>
      <c r="U6" s="50">
        <f t="shared" ref="U6:U15" si="0">E14</f>
        <v>3.9450128025000003E-2</v>
      </c>
      <c r="V6" s="2"/>
      <c r="W6" s="19" t="s">
        <v>2</v>
      </c>
      <c r="X6" s="50">
        <f t="shared" ref="X6:X16" si="1">E45</f>
        <v>3.8921204974999998E-2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</row>
    <row r="7" spans="1:74" ht="15.75" thickBot="1" x14ac:dyDescent="0.3">
      <c r="A7" s="2"/>
      <c r="B7" s="7"/>
      <c r="C7" s="97" t="s">
        <v>30</v>
      </c>
      <c r="D7" s="98"/>
      <c r="E7" s="106">
        <f>'Entrada de dados'!H13</f>
        <v>1000</v>
      </c>
      <c r="F7" s="107"/>
      <c r="G7" s="107"/>
      <c r="H7" s="20"/>
      <c r="I7" s="13"/>
      <c r="J7" s="2"/>
      <c r="K7" s="2"/>
      <c r="L7" s="2"/>
      <c r="M7" s="21">
        <v>-6.4580000000000002</v>
      </c>
      <c r="N7" s="22">
        <v>-270</v>
      </c>
      <c r="O7" s="2"/>
      <c r="P7" s="2"/>
      <c r="Q7" s="2"/>
      <c r="R7" s="2"/>
      <c r="S7" s="2"/>
      <c r="T7" s="19" t="s">
        <v>3</v>
      </c>
      <c r="U7" s="50">
        <f t="shared" si="0"/>
        <v>2.3622373598000001E-5</v>
      </c>
      <c r="V7" s="2"/>
      <c r="W7" s="19" t="s">
        <v>3</v>
      </c>
      <c r="X7" s="50">
        <f t="shared" si="1"/>
        <v>1.8558770032000001E-5</v>
      </c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</row>
    <row r="8" spans="1:74" ht="15.75" thickBot="1" x14ac:dyDescent="0.3">
      <c r="A8" s="2"/>
      <c r="B8" s="7"/>
      <c r="C8" s="12"/>
      <c r="D8" s="23"/>
      <c r="E8" s="18"/>
      <c r="F8" s="12"/>
      <c r="G8" s="12"/>
      <c r="H8" s="12"/>
      <c r="I8" s="13"/>
      <c r="J8" s="2"/>
      <c r="K8" s="2"/>
      <c r="L8" s="2"/>
      <c r="M8" s="21">
        <v>-5.891</v>
      </c>
      <c r="N8" s="22">
        <v>-200</v>
      </c>
      <c r="O8" s="2"/>
      <c r="P8" s="2"/>
      <c r="Q8" s="2"/>
      <c r="R8" s="2"/>
      <c r="S8" s="2"/>
      <c r="T8" s="19" t="s">
        <v>4</v>
      </c>
      <c r="U8" s="50">
        <f t="shared" si="0"/>
        <v>-3.2858906783999999E-7</v>
      </c>
      <c r="V8" s="2"/>
      <c r="W8" s="19" t="s">
        <v>4</v>
      </c>
      <c r="X8" s="50">
        <f t="shared" si="1"/>
        <v>-9.9457592874000007E-8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</row>
    <row r="9" spans="1:74" ht="15.75" thickBot="1" x14ac:dyDescent="0.3">
      <c r="A9" s="2"/>
      <c r="B9" s="7"/>
      <c r="C9" s="12"/>
      <c r="D9" s="24" t="s">
        <v>24</v>
      </c>
      <c r="E9" s="108">
        <f>E13+E14*G14+E15*G15+E16*G16+E17*G17+E18*G18+E19*G19+E20*G20+E21*G21+E22*G22+E23*G23</f>
        <v>-50419329.351296917</v>
      </c>
      <c r="F9" s="109"/>
      <c r="G9" s="109"/>
      <c r="H9" s="25"/>
      <c r="I9" s="13"/>
      <c r="J9" s="2"/>
      <c r="K9" s="2"/>
      <c r="L9" s="2"/>
      <c r="M9" s="21">
        <v>-4.9130000000000003</v>
      </c>
      <c r="N9" s="22">
        <v>-150</v>
      </c>
      <c r="O9" s="2"/>
      <c r="P9" s="2"/>
      <c r="Q9" s="2"/>
      <c r="R9" s="2"/>
      <c r="S9" s="2"/>
      <c r="T9" s="19" t="s">
        <v>5</v>
      </c>
      <c r="U9" s="50">
        <f t="shared" si="0"/>
        <v>-4.9904828777000002E-9</v>
      </c>
      <c r="V9" s="2"/>
      <c r="W9" s="19" t="s">
        <v>5</v>
      </c>
      <c r="X9" s="50">
        <f t="shared" si="1"/>
        <v>3.1840945719000001E-10</v>
      </c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</row>
    <row r="10" spans="1:74" ht="15.75" thickBot="1" x14ac:dyDescent="0.3">
      <c r="A10" s="2"/>
      <c r="B10" s="7"/>
      <c r="C10" s="12"/>
      <c r="D10" s="75" t="s">
        <v>31</v>
      </c>
      <c r="E10" s="51">
        <f>E9</f>
        <v>-50419329.351296917</v>
      </c>
      <c r="F10" s="12"/>
      <c r="G10" s="12"/>
      <c r="H10" s="12"/>
      <c r="I10" s="13"/>
      <c r="J10" s="2"/>
      <c r="K10" s="2"/>
      <c r="L10" s="2"/>
      <c r="M10" s="21">
        <v>-3.5539999999999998</v>
      </c>
      <c r="N10" s="22">
        <v>-100</v>
      </c>
      <c r="O10" s="2"/>
      <c r="P10" s="2"/>
      <c r="Q10" s="2"/>
      <c r="R10" s="2"/>
      <c r="S10" s="2"/>
      <c r="T10" s="19" t="s">
        <v>6</v>
      </c>
      <c r="U10" s="50">
        <f t="shared" si="0"/>
        <v>-6.7509059173000005E-11</v>
      </c>
      <c r="V10" s="2"/>
      <c r="W10" s="19" t="s">
        <v>6</v>
      </c>
      <c r="X10" s="50">
        <f t="shared" si="1"/>
        <v>-5.6072844889000004E-13</v>
      </c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</row>
    <row r="11" spans="1:74" x14ac:dyDescent="0.25">
      <c r="A11" s="2"/>
      <c r="B11" s="7"/>
      <c r="C11" s="12"/>
      <c r="D11" s="52"/>
      <c r="E11" s="53"/>
      <c r="F11" s="12"/>
      <c r="G11" s="12"/>
      <c r="H11" s="12"/>
      <c r="I11" s="13"/>
      <c r="J11" s="2"/>
      <c r="K11" s="2"/>
      <c r="L11" s="2"/>
      <c r="M11" s="21">
        <v>0</v>
      </c>
      <c r="N11" s="22">
        <v>0</v>
      </c>
      <c r="O11" s="2"/>
      <c r="P11" s="2"/>
      <c r="Q11" s="2"/>
      <c r="R11" s="2"/>
      <c r="S11" s="2"/>
      <c r="T11" s="19" t="s">
        <v>7</v>
      </c>
      <c r="U11" s="50">
        <f t="shared" si="0"/>
        <v>-5.7410327427999998E-13</v>
      </c>
      <c r="V11" s="2"/>
      <c r="W11" s="19" t="s">
        <v>7</v>
      </c>
      <c r="X11" s="50">
        <f t="shared" si="1"/>
        <v>5.6075059059E-16</v>
      </c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</row>
    <row r="12" spans="1:74" x14ac:dyDescent="0.25">
      <c r="A12" s="2"/>
      <c r="B12" s="7"/>
      <c r="C12" s="12"/>
      <c r="D12" s="12"/>
      <c r="E12" s="12"/>
      <c r="F12" s="12"/>
      <c r="G12" s="12"/>
      <c r="H12" s="12"/>
      <c r="I12" s="13"/>
      <c r="J12" s="2"/>
      <c r="K12" s="2"/>
      <c r="L12" s="2"/>
      <c r="M12" s="26">
        <v>0.79800000000000004</v>
      </c>
      <c r="N12" s="27">
        <v>20</v>
      </c>
      <c r="O12" s="2"/>
      <c r="P12" s="2"/>
      <c r="Q12" s="2"/>
      <c r="R12" s="2"/>
      <c r="S12" s="2"/>
      <c r="T12" s="19" t="s">
        <v>8</v>
      </c>
      <c r="U12" s="50">
        <f t="shared" si="0"/>
        <v>-3.1088872893999999E-15</v>
      </c>
      <c r="V12" s="2"/>
      <c r="W12" s="19" t="s">
        <v>8</v>
      </c>
      <c r="X12" s="50">
        <f t="shared" si="1"/>
        <v>-3.2020720003000002E-19</v>
      </c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</row>
    <row r="13" spans="1:74" x14ac:dyDescent="0.25">
      <c r="A13" s="2"/>
      <c r="B13" s="7"/>
      <c r="C13" s="12"/>
      <c r="D13" s="19" t="s">
        <v>1</v>
      </c>
      <c r="E13" s="54">
        <v>0</v>
      </c>
      <c r="F13" s="12"/>
      <c r="G13" s="12"/>
      <c r="H13" s="12"/>
      <c r="I13" s="13"/>
      <c r="J13" s="2"/>
      <c r="K13" s="2"/>
      <c r="L13" s="2"/>
      <c r="M13" s="26">
        <v>2.0230000000000001</v>
      </c>
      <c r="N13" s="27">
        <v>50</v>
      </c>
      <c r="O13" s="2"/>
      <c r="P13" s="2"/>
      <c r="Q13" s="2"/>
      <c r="R13" s="2"/>
      <c r="S13" s="2"/>
      <c r="T13" s="19" t="s">
        <v>9</v>
      </c>
      <c r="U13" s="50">
        <f t="shared" si="0"/>
        <v>-1.0451609365000001E-17</v>
      </c>
      <c r="V13" s="2"/>
      <c r="W13" s="19" t="s">
        <v>9</v>
      </c>
      <c r="X13" s="50">
        <f t="shared" si="1"/>
        <v>9.7151147151999995E-23</v>
      </c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</row>
    <row r="14" spans="1:74" ht="15.75" x14ac:dyDescent="0.3">
      <c r="A14" s="2"/>
      <c r="B14" s="7"/>
      <c r="C14" s="12"/>
      <c r="D14" s="19" t="s">
        <v>2</v>
      </c>
      <c r="E14" s="54">
        <v>3.9450128025000003E-2</v>
      </c>
      <c r="F14" s="30" t="s">
        <v>13</v>
      </c>
      <c r="G14" s="110">
        <f>(POWER($E$7,1))</f>
        <v>1000</v>
      </c>
      <c r="H14" s="111"/>
      <c r="I14" s="13"/>
      <c r="J14" s="2"/>
      <c r="K14" s="2"/>
      <c r="L14" s="2"/>
      <c r="M14" s="44"/>
      <c r="N14" s="45"/>
      <c r="O14" s="2"/>
      <c r="P14" s="2"/>
      <c r="Q14" s="2"/>
      <c r="R14" s="2"/>
      <c r="S14" s="2"/>
      <c r="T14" s="19" t="s">
        <v>10</v>
      </c>
      <c r="U14" s="50">
        <f>E22</f>
        <v>-1.9889266878000001E-20</v>
      </c>
      <c r="V14" s="2"/>
      <c r="W14" s="19" t="s">
        <v>10</v>
      </c>
      <c r="X14" s="50">
        <f t="shared" si="1"/>
        <v>-1.2104721275000001E-26</v>
      </c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</row>
    <row r="15" spans="1:74" ht="15.75" x14ac:dyDescent="0.3">
      <c r="A15" s="2"/>
      <c r="B15" s="7"/>
      <c r="C15" s="12"/>
      <c r="D15" s="19" t="s">
        <v>3</v>
      </c>
      <c r="E15" s="54">
        <v>2.3622373598000001E-5</v>
      </c>
      <c r="F15" s="30" t="s">
        <v>14</v>
      </c>
      <c r="G15" s="110">
        <f>(POWER($E$7,2))</f>
        <v>1000000</v>
      </c>
      <c r="H15" s="111"/>
      <c r="I15" s="13"/>
      <c r="J15" s="2"/>
      <c r="K15" s="2"/>
      <c r="L15" s="2"/>
      <c r="M15" s="32"/>
      <c r="N15" s="33"/>
      <c r="O15" s="2"/>
      <c r="P15" s="2"/>
      <c r="Q15" s="2"/>
      <c r="R15" s="2"/>
      <c r="S15" s="2"/>
      <c r="T15" s="19" t="s">
        <v>11</v>
      </c>
      <c r="U15" s="50">
        <f t="shared" si="0"/>
        <v>-1.6322697486000001E-23</v>
      </c>
      <c r="V15" s="2"/>
      <c r="W15" s="55" t="s">
        <v>28</v>
      </c>
      <c r="X15" s="56">
        <f t="shared" si="1"/>
        <v>0.1185976</v>
      </c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</row>
    <row r="16" spans="1:74" ht="15.75" x14ac:dyDescent="0.3">
      <c r="A16" s="2"/>
      <c r="B16" s="7"/>
      <c r="C16" s="12"/>
      <c r="D16" s="19" t="s">
        <v>4</v>
      </c>
      <c r="E16" s="54">
        <v>-3.2858906783999999E-7</v>
      </c>
      <c r="F16" s="30" t="s">
        <v>15</v>
      </c>
      <c r="G16" s="110">
        <f>(POWER($E$7,3))</f>
        <v>1000000000</v>
      </c>
      <c r="H16" s="111"/>
      <c r="I16" s="13"/>
      <c r="J16" s="2"/>
      <c r="K16" s="2"/>
      <c r="L16" s="2"/>
      <c r="M16" s="32"/>
      <c r="N16" s="33"/>
      <c r="O16" s="2"/>
      <c r="P16" s="2"/>
      <c r="Q16" s="2"/>
      <c r="R16" s="2"/>
      <c r="S16" s="2"/>
      <c r="T16" s="2"/>
      <c r="U16" s="2"/>
      <c r="V16" s="2"/>
      <c r="W16" s="55" t="s">
        <v>27</v>
      </c>
      <c r="X16" s="56">
        <f t="shared" si="1"/>
        <v>-1.183432E-4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</row>
    <row r="17" spans="1:74" ht="15.75" x14ac:dyDescent="0.3">
      <c r="A17" s="2"/>
      <c r="B17" s="7"/>
      <c r="C17" s="12"/>
      <c r="D17" s="19" t="s">
        <v>5</v>
      </c>
      <c r="E17" s="54">
        <v>-4.9904828777000002E-9</v>
      </c>
      <c r="F17" s="30" t="s">
        <v>16</v>
      </c>
      <c r="G17" s="110">
        <f>(POWER($E$7,4))</f>
        <v>1000000000000</v>
      </c>
      <c r="H17" s="111"/>
      <c r="I17" s="1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</row>
    <row r="18" spans="1:74" ht="15.75" x14ac:dyDescent="0.3">
      <c r="A18" s="2"/>
      <c r="B18" s="7"/>
      <c r="C18" s="12"/>
      <c r="D18" s="19" t="s">
        <v>6</v>
      </c>
      <c r="E18" s="54">
        <v>-6.7509059173000005E-11</v>
      </c>
      <c r="F18" s="30" t="s">
        <v>17</v>
      </c>
      <c r="G18" s="110">
        <f>(POWER($E$7,5))</f>
        <v>1000000000000000</v>
      </c>
      <c r="H18" s="111"/>
      <c r="I18" s="1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</row>
    <row r="19" spans="1:74" ht="15.75" x14ac:dyDescent="0.3">
      <c r="A19" s="2"/>
      <c r="B19" s="7"/>
      <c r="C19" s="12"/>
      <c r="D19" s="19" t="s">
        <v>7</v>
      </c>
      <c r="E19" s="54">
        <v>-5.7410327427999998E-13</v>
      </c>
      <c r="F19" s="30" t="s">
        <v>18</v>
      </c>
      <c r="G19" s="110">
        <f>(POWER($E$7,6))</f>
        <v>1E+18</v>
      </c>
      <c r="H19" s="111"/>
      <c r="I19" s="13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</row>
    <row r="20" spans="1:74" ht="15.75" x14ac:dyDescent="0.3">
      <c r="A20" s="2"/>
      <c r="B20" s="7"/>
      <c r="C20" s="12"/>
      <c r="D20" s="19" t="s">
        <v>8</v>
      </c>
      <c r="E20" s="54">
        <v>-3.1088872893999999E-15</v>
      </c>
      <c r="F20" s="30" t="s">
        <v>19</v>
      </c>
      <c r="G20" s="110">
        <f>(POWER($E$7,7))</f>
        <v>1E+21</v>
      </c>
      <c r="H20" s="111"/>
      <c r="I20" s="13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</row>
    <row r="21" spans="1:74" ht="15.75" x14ac:dyDescent="0.3">
      <c r="A21" s="2"/>
      <c r="B21" s="7"/>
      <c r="C21" s="12"/>
      <c r="D21" s="19" t="s">
        <v>9</v>
      </c>
      <c r="E21" s="54">
        <v>-1.0451609365000001E-17</v>
      </c>
      <c r="F21" s="30" t="s">
        <v>20</v>
      </c>
      <c r="G21" s="110">
        <f>(POWER($E$7,8))</f>
        <v>9.9999999999999998E+23</v>
      </c>
      <c r="H21" s="111"/>
      <c r="I21" s="13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12"/>
      <c r="X21" s="1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</row>
    <row r="22" spans="1:74" ht="15.75" x14ac:dyDescent="0.3">
      <c r="A22" s="2"/>
      <c r="B22" s="7"/>
      <c r="C22" s="12"/>
      <c r="D22" s="19" t="s">
        <v>10</v>
      </c>
      <c r="E22" s="54">
        <v>-1.9889266878000001E-20</v>
      </c>
      <c r="F22" s="30" t="s">
        <v>21</v>
      </c>
      <c r="G22" s="110">
        <f>(POWER($E$7,9))</f>
        <v>1E+27</v>
      </c>
      <c r="H22" s="111"/>
      <c r="I22" s="13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2"/>
      <c r="X22" s="1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</row>
    <row r="23" spans="1:74" ht="15.75" x14ac:dyDescent="0.3">
      <c r="A23" s="2"/>
      <c r="B23" s="7"/>
      <c r="C23" s="12"/>
      <c r="D23" s="19" t="s">
        <v>11</v>
      </c>
      <c r="E23" s="54">
        <v>-1.6322697486000001E-23</v>
      </c>
      <c r="F23" s="30" t="s">
        <v>22</v>
      </c>
      <c r="G23" s="110">
        <f>(POWER($E$7,10))</f>
        <v>1E+30</v>
      </c>
      <c r="H23" s="111"/>
      <c r="I23" s="1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</row>
    <row r="24" spans="1:74" ht="15.75" x14ac:dyDescent="0.3">
      <c r="A24" s="2"/>
      <c r="B24" s="7"/>
      <c r="C24" s="12"/>
      <c r="D24" s="12"/>
      <c r="E24" s="12"/>
      <c r="F24" s="34"/>
      <c r="G24" s="34"/>
      <c r="H24" s="35"/>
      <c r="I24" s="1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</row>
    <row r="25" spans="1:74" ht="16.5" thickBot="1" x14ac:dyDescent="0.35">
      <c r="A25" s="2"/>
      <c r="B25" s="7"/>
      <c r="C25" s="12"/>
      <c r="D25" s="28"/>
      <c r="E25" s="29"/>
      <c r="F25" s="41"/>
      <c r="G25" s="57"/>
      <c r="H25" s="57"/>
      <c r="I25" s="1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</row>
    <row r="26" spans="1:74" ht="15.75" x14ac:dyDescent="0.3">
      <c r="A26" s="2"/>
      <c r="B26" s="5"/>
      <c r="C26" s="5"/>
      <c r="D26" s="52"/>
      <c r="E26" s="58"/>
      <c r="F26" s="40"/>
      <c r="G26" s="59"/>
      <c r="H26" s="60"/>
      <c r="I26" s="5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</row>
    <row r="27" spans="1:74" ht="15.75" x14ac:dyDescent="0.3">
      <c r="A27" s="2"/>
      <c r="B27" s="12"/>
      <c r="C27" s="12"/>
      <c r="D27" s="12"/>
      <c r="E27" s="12"/>
      <c r="F27" s="41"/>
      <c r="G27" s="41"/>
      <c r="H27" s="42"/>
      <c r="I27" s="1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</row>
    <row r="28" spans="1:74" ht="15.75" x14ac:dyDescent="0.3">
      <c r="A28" s="2"/>
      <c r="B28" s="12"/>
      <c r="C28" s="12"/>
      <c r="D28" s="12"/>
      <c r="E28" s="12"/>
      <c r="F28" s="41"/>
      <c r="G28" s="41"/>
      <c r="H28" s="42"/>
      <c r="I28" s="1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</row>
    <row r="29" spans="1:74" ht="15.75" x14ac:dyDescent="0.3">
      <c r="A29" s="2"/>
      <c r="B29" s="12"/>
      <c r="C29" s="12"/>
      <c r="D29" s="12"/>
      <c r="E29" s="12"/>
      <c r="F29" s="41"/>
      <c r="G29" s="41"/>
      <c r="H29" s="42"/>
      <c r="I29" s="1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</row>
    <row r="30" spans="1:74" x14ac:dyDescent="0.25">
      <c r="A30" s="2"/>
      <c r="B30" s="12"/>
      <c r="C30" s="12"/>
      <c r="D30" s="12"/>
      <c r="E30" s="12"/>
      <c r="F30" s="12"/>
      <c r="G30" s="12"/>
      <c r="H30" s="12"/>
      <c r="I30" s="1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</row>
    <row r="31" spans="1:74" x14ac:dyDescent="0.25">
      <c r="A31" s="2"/>
      <c r="B31" s="12"/>
      <c r="C31" s="12"/>
      <c r="D31" s="12"/>
      <c r="E31" s="12"/>
      <c r="F31" s="12"/>
      <c r="G31" s="12"/>
      <c r="H31" s="12"/>
      <c r="I31" s="1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</row>
    <row r="32" spans="1:74" ht="15.75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</row>
    <row r="33" spans="1:74" ht="17.100000000000001" customHeight="1" thickBot="1" x14ac:dyDescent="0.3">
      <c r="A33" s="2"/>
      <c r="B33" s="4"/>
      <c r="C33" s="5"/>
      <c r="D33" s="5"/>
      <c r="E33" s="5"/>
      <c r="F33" s="5"/>
      <c r="G33" s="5"/>
      <c r="H33" s="5"/>
      <c r="I33" s="6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</row>
    <row r="34" spans="1:74" ht="17.100000000000001" customHeight="1" thickBot="1" x14ac:dyDescent="0.45">
      <c r="A34" s="2"/>
      <c r="B34" s="7"/>
      <c r="C34" s="102" t="s">
        <v>29</v>
      </c>
      <c r="D34" s="103"/>
      <c r="E34" s="103"/>
      <c r="F34" s="8"/>
      <c r="G34" s="43"/>
      <c r="H34" s="12"/>
      <c r="I34" s="13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</row>
    <row r="35" spans="1:74" ht="17.100000000000001" customHeight="1" thickBot="1" x14ac:dyDescent="0.35">
      <c r="A35" s="2"/>
      <c r="B35" s="7"/>
      <c r="C35" s="9" t="s">
        <v>23</v>
      </c>
      <c r="D35" s="48"/>
      <c r="E35" s="11" t="s">
        <v>32</v>
      </c>
      <c r="F35" s="12"/>
      <c r="G35" s="12"/>
      <c r="H35" s="12"/>
      <c r="I35" s="13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</row>
    <row r="36" spans="1:74" ht="17.100000000000001" customHeight="1" x14ac:dyDescent="0.4">
      <c r="A36" s="2"/>
      <c r="B36" s="7"/>
      <c r="C36" s="71"/>
      <c r="D36" s="10"/>
      <c r="E36" s="49"/>
      <c r="F36" s="12"/>
      <c r="G36" s="12"/>
      <c r="H36" s="12"/>
      <c r="I36" s="13"/>
      <c r="J36" s="2"/>
      <c r="K36" s="2"/>
      <c r="L36" s="2"/>
      <c r="M36" s="15" t="s">
        <v>0</v>
      </c>
      <c r="N36" s="16" t="s">
        <v>12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</row>
    <row r="37" spans="1:74" ht="17.100000000000001" customHeight="1" thickBot="1" x14ac:dyDescent="0.3">
      <c r="A37" s="2"/>
      <c r="B37" s="7"/>
      <c r="C37" s="12"/>
      <c r="D37" s="12"/>
      <c r="E37" s="18"/>
      <c r="F37" s="12"/>
      <c r="G37" s="12"/>
      <c r="H37" s="12"/>
      <c r="I37" s="1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</row>
    <row r="38" spans="1:74" ht="15" customHeight="1" thickBot="1" x14ac:dyDescent="0.3">
      <c r="A38" s="2"/>
      <c r="B38" s="7"/>
      <c r="C38" s="97" t="s">
        <v>30</v>
      </c>
      <c r="D38" s="98"/>
      <c r="E38" s="106">
        <f>'Entrada de dados'!H13</f>
        <v>1000</v>
      </c>
      <c r="F38" s="107"/>
      <c r="G38" s="107"/>
      <c r="H38" s="20"/>
      <c r="I38" s="13"/>
      <c r="J38" s="2"/>
      <c r="K38" s="2"/>
      <c r="L38" s="2"/>
      <c r="M38" s="26">
        <v>-0.77800000000000002</v>
      </c>
      <c r="N38" s="27">
        <v>-20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</row>
    <row r="39" spans="1:74" ht="15.75" thickBot="1" x14ac:dyDescent="0.3">
      <c r="A39" s="2"/>
      <c r="B39" s="7"/>
      <c r="C39" s="12"/>
      <c r="D39" s="23"/>
      <c r="E39" s="18"/>
      <c r="F39" s="12"/>
      <c r="G39" s="12"/>
      <c r="H39" s="12"/>
      <c r="I39" s="13"/>
      <c r="J39" s="2"/>
      <c r="K39" s="2"/>
      <c r="L39" s="2"/>
      <c r="M39" s="21">
        <v>0</v>
      </c>
      <c r="N39" s="22">
        <v>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</row>
    <row r="40" spans="1:74" ht="15.75" thickBot="1" x14ac:dyDescent="0.3">
      <c r="A40" s="2"/>
      <c r="B40" s="7"/>
      <c r="C40" s="12"/>
      <c r="D40" s="24" t="s">
        <v>24</v>
      </c>
      <c r="E40" s="108">
        <f>(E44+E45*G45+E46*G46+E47*G47+E48*G48+E49*G49+E50*G50+E51*G51+E52*G52+E53*G53)+G55</f>
        <v>41.275606456313881</v>
      </c>
      <c r="F40" s="109"/>
      <c r="G40" s="109"/>
      <c r="H40" s="25"/>
      <c r="I40" s="13"/>
      <c r="J40" s="2"/>
      <c r="K40" s="2"/>
      <c r="L40" s="2"/>
      <c r="M40" s="21">
        <v>12.209</v>
      </c>
      <c r="N40" s="22">
        <v>300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</row>
    <row r="41" spans="1:74" ht="15.75" thickBot="1" x14ac:dyDescent="0.3">
      <c r="A41" s="2"/>
      <c r="B41" s="7"/>
      <c r="C41" s="12"/>
      <c r="D41" s="75" t="s">
        <v>31</v>
      </c>
      <c r="E41" s="51">
        <f>E40</f>
        <v>41.275606456313881</v>
      </c>
      <c r="F41" s="12"/>
      <c r="G41" s="12"/>
      <c r="H41" s="12"/>
      <c r="I41" s="13"/>
      <c r="J41" s="2"/>
      <c r="K41" s="2"/>
      <c r="L41" s="2"/>
      <c r="M41" s="21">
        <v>24.905000000000001</v>
      </c>
      <c r="N41" s="22">
        <v>600</v>
      </c>
      <c r="O41" s="2"/>
      <c r="P41" s="2"/>
      <c r="Q41" s="2"/>
      <c r="R41" s="2"/>
      <c r="S41" s="2"/>
      <c r="T41" s="2"/>
      <c r="U41" s="2"/>
      <c r="V41" s="2"/>
      <c r="W41" s="12"/>
      <c r="X41" s="1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</row>
    <row r="42" spans="1:74" x14ac:dyDescent="0.25">
      <c r="A42" s="2"/>
      <c r="B42" s="7"/>
      <c r="C42" s="12"/>
      <c r="D42" s="52"/>
      <c r="E42" s="53"/>
      <c r="F42" s="12"/>
      <c r="G42" s="12"/>
      <c r="H42" s="12"/>
      <c r="I42" s="13"/>
      <c r="J42" s="2"/>
      <c r="K42" s="2"/>
      <c r="L42" s="2"/>
      <c r="M42" s="21">
        <v>41.276000000000003</v>
      </c>
      <c r="N42" s="22">
        <v>1000</v>
      </c>
      <c r="O42" s="2"/>
      <c r="P42" s="2"/>
      <c r="Q42" s="2"/>
      <c r="R42" s="2"/>
      <c r="S42" s="2"/>
      <c r="T42" s="2"/>
      <c r="U42" s="2"/>
      <c r="V42" s="2"/>
      <c r="W42" s="12"/>
      <c r="X42" s="1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</row>
    <row r="43" spans="1:74" ht="15.75" x14ac:dyDescent="0.25">
      <c r="A43" s="2"/>
      <c r="B43" s="7"/>
      <c r="C43" s="12"/>
      <c r="D43" s="12"/>
      <c r="E43" s="12"/>
      <c r="F43" s="12"/>
      <c r="G43" s="114" t="s">
        <v>35</v>
      </c>
      <c r="H43" s="115"/>
      <c r="I43" s="13"/>
      <c r="J43" s="2"/>
      <c r="K43" s="2"/>
      <c r="L43" s="2"/>
      <c r="M43" s="21">
        <v>54.886000000000003</v>
      </c>
      <c r="N43" s="22">
        <v>1372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</row>
    <row r="44" spans="1:74" x14ac:dyDescent="0.25">
      <c r="A44" s="2"/>
      <c r="B44" s="7"/>
      <c r="C44" s="12"/>
      <c r="D44" s="19" t="s">
        <v>1</v>
      </c>
      <c r="E44" s="54">
        <v>-1.7600413685999999E-2</v>
      </c>
      <c r="F44" s="12"/>
      <c r="G44" s="12"/>
      <c r="H44" s="12"/>
      <c r="I44" s="1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</row>
    <row r="45" spans="1:74" ht="15.75" x14ac:dyDescent="0.3">
      <c r="A45" s="2"/>
      <c r="B45" s="7"/>
      <c r="C45" s="12"/>
      <c r="D45" s="19" t="s">
        <v>2</v>
      </c>
      <c r="E45" s="54">
        <v>3.8921204974999998E-2</v>
      </c>
      <c r="F45" s="30" t="s">
        <v>13</v>
      </c>
      <c r="G45" s="112">
        <f>(POWER($E$38,1))</f>
        <v>1000</v>
      </c>
      <c r="H45" s="113"/>
      <c r="I45" s="1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</row>
    <row r="46" spans="1:74" ht="15.75" x14ac:dyDescent="0.3">
      <c r="A46" s="2"/>
      <c r="B46" s="7"/>
      <c r="C46" s="12"/>
      <c r="D46" s="19" t="s">
        <v>3</v>
      </c>
      <c r="E46" s="54">
        <v>1.8558770032000001E-5</v>
      </c>
      <c r="F46" s="30" t="s">
        <v>14</v>
      </c>
      <c r="G46" s="112">
        <f>(POWER($E$38,2))</f>
        <v>1000000</v>
      </c>
      <c r="H46" s="113"/>
      <c r="I46" s="1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</row>
    <row r="47" spans="1:74" ht="15.75" x14ac:dyDescent="0.3">
      <c r="A47" s="2"/>
      <c r="B47" s="7"/>
      <c r="C47" s="12"/>
      <c r="D47" s="19" t="s">
        <v>4</v>
      </c>
      <c r="E47" s="54">
        <v>-9.9457592874000007E-8</v>
      </c>
      <c r="F47" s="30" t="s">
        <v>15</v>
      </c>
      <c r="G47" s="112">
        <f>(POWER($E$38,3))</f>
        <v>1000000000</v>
      </c>
      <c r="H47" s="113"/>
      <c r="I47" s="1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</row>
    <row r="48" spans="1:74" ht="15.75" x14ac:dyDescent="0.3">
      <c r="A48" s="2"/>
      <c r="B48" s="7"/>
      <c r="C48" s="12"/>
      <c r="D48" s="19" t="s">
        <v>5</v>
      </c>
      <c r="E48" s="54">
        <v>3.1840945719000001E-10</v>
      </c>
      <c r="F48" s="30" t="s">
        <v>16</v>
      </c>
      <c r="G48" s="112">
        <f>(POWER($E$38,4))</f>
        <v>1000000000000</v>
      </c>
      <c r="H48" s="113"/>
      <c r="I48" s="13"/>
      <c r="J48" s="2"/>
      <c r="K48" s="2"/>
      <c r="L48" s="2"/>
      <c r="M48" s="61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</row>
    <row r="49" spans="1:74" ht="15.75" x14ac:dyDescent="0.3">
      <c r="A49" s="2"/>
      <c r="B49" s="7"/>
      <c r="C49" s="12"/>
      <c r="D49" s="19" t="s">
        <v>6</v>
      </c>
      <c r="E49" s="54">
        <v>-5.6072844889000004E-13</v>
      </c>
      <c r="F49" s="30" t="s">
        <v>17</v>
      </c>
      <c r="G49" s="112">
        <f>(POWER($E$38,5))</f>
        <v>1000000000000000</v>
      </c>
      <c r="H49" s="113"/>
      <c r="I49" s="1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</row>
    <row r="50" spans="1:74" ht="15.75" x14ac:dyDescent="0.3">
      <c r="A50" s="2"/>
      <c r="B50" s="7"/>
      <c r="C50" s="12"/>
      <c r="D50" s="19" t="s">
        <v>7</v>
      </c>
      <c r="E50" s="54">
        <v>5.6075059059E-16</v>
      </c>
      <c r="F50" s="30" t="s">
        <v>18</v>
      </c>
      <c r="G50" s="112">
        <f>(POWER($E$38,6))</f>
        <v>1E+18</v>
      </c>
      <c r="H50" s="113"/>
      <c r="I50" s="1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</row>
    <row r="51" spans="1:74" ht="15.75" x14ac:dyDescent="0.3">
      <c r="A51" s="2"/>
      <c r="B51" s="7"/>
      <c r="C51" s="12"/>
      <c r="D51" s="19" t="s">
        <v>8</v>
      </c>
      <c r="E51" s="54">
        <v>-3.2020720003000002E-19</v>
      </c>
      <c r="F51" s="30" t="s">
        <v>19</v>
      </c>
      <c r="G51" s="112">
        <f>(POWER($E$38,7))</f>
        <v>1E+21</v>
      </c>
      <c r="H51" s="113"/>
      <c r="I51" s="13"/>
      <c r="J51" s="2"/>
      <c r="K51" s="2"/>
      <c r="L51" s="2"/>
      <c r="M51" s="2"/>
      <c r="N51" s="2"/>
      <c r="O51" s="2"/>
      <c r="P51" s="46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</row>
    <row r="52" spans="1:74" ht="15.75" x14ac:dyDescent="0.3">
      <c r="A52" s="2"/>
      <c r="B52" s="7"/>
      <c r="C52" s="12"/>
      <c r="D52" s="19" t="s">
        <v>9</v>
      </c>
      <c r="E52" s="54">
        <v>9.7151147151999995E-23</v>
      </c>
      <c r="F52" s="30" t="s">
        <v>20</v>
      </c>
      <c r="G52" s="112">
        <f>(POWER($E$38,8))</f>
        <v>9.9999999999999998E+23</v>
      </c>
      <c r="H52" s="113"/>
      <c r="I52" s="13"/>
      <c r="J52" s="2"/>
      <c r="K52" s="46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</row>
    <row r="53" spans="1:74" ht="15.75" x14ac:dyDescent="0.3">
      <c r="A53" s="2"/>
      <c r="B53" s="7"/>
      <c r="C53" s="12"/>
      <c r="D53" s="19" t="s">
        <v>10</v>
      </c>
      <c r="E53" s="54">
        <v>-1.2104721275000001E-26</v>
      </c>
      <c r="F53" s="30" t="s">
        <v>21</v>
      </c>
      <c r="G53" s="112">
        <f>(POWER($E$38,9))</f>
        <v>1E+27</v>
      </c>
      <c r="H53" s="113"/>
      <c r="I53" s="1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</row>
    <row r="54" spans="1:74" ht="15.75" x14ac:dyDescent="0.3">
      <c r="A54" s="2"/>
      <c r="B54" s="7"/>
      <c r="C54" s="12"/>
      <c r="D54" s="55" t="s">
        <v>28</v>
      </c>
      <c r="E54" s="62">
        <v>0.1185976</v>
      </c>
      <c r="F54" s="63" t="s">
        <v>34</v>
      </c>
      <c r="G54" s="118">
        <v>2.7182818284590402</v>
      </c>
      <c r="H54" s="119"/>
      <c r="I54" s="13"/>
      <c r="J54" s="2"/>
      <c r="K54" s="47"/>
      <c r="L54" s="47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</row>
    <row r="55" spans="1:74" ht="15.75" x14ac:dyDescent="0.3">
      <c r="A55" s="2"/>
      <c r="B55" s="7"/>
      <c r="C55" s="12"/>
      <c r="D55" s="55" t="s">
        <v>27</v>
      </c>
      <c r="E55" s="62">
        <v>-1.183432E-4</v>
      </c>
      <c r="F55" s="64" t="s">
        <v>33</v>
      </c>
      <c r="G55" s="116">
        <f>E54*(POWER(G54,E55*((E38-126.9686)*(E38-126.9686))))</f>
        <v>7.9621327678648445E-41</v>
      </c>
      <c r="H55" s="117"/>
      <c r="I55" s="13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</row>
    <row r="56" spans="1:74" ht="16.5" thickBot="1" x14ac:dyDescent="0.35">
      <c r="A56" s="2"/>
      <c r="B56" s="36"/>
      <c r="C56" s="37"/>
      <c r="D56" s="65"/>
      <c r="E56" s="66"/>
      <c r="F56" s="38"/>
      <c r="G56" s="67"/>
      <c r="H56" s="67"/>
      <c r="I56" s="39"/>
      <c r="J56" s="2"/>
      <c r="K56" s="2"/>
      <c r="L56" s="2"/>
      <c r="M56" s="2"/>
      <c r="N56" s="2"/>
      <c r="O56" s="2"/>
      <c r="P56" s="68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</row>
    <row r="57" spans="1:74" ht="15.75" x14ac:dyDescent="0.3">
      <c r="A57" s="2"/>
      <c r="B57" s="5"/>
      <c r="C57" s="5"/>
      <c r="D57" s="52"/>
      <c r="E57" s="69"/>
      <c r="F57" s="40"/>
      <c r="G57" s="70"/>
      <c r="H57" s="70"/>
      <c r="I57" s="5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</row>
    <row r="58" spans="1:74" x14ac:dyDescent="0.25">
      <c r="A58" s="2"/>
      <c r="B58" s="12"/>
      <c r="C58" s="12"/>
      <c r="D58" s="12"/>
      <c r="E58" s="12"/>
      <c r="F58" s="12"/>
      <c r="G58" s="12"/>
      <c r="H58" s="12"/>
      <c r="I58" s="1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</row>
    <row r="59" spans="1:74" x14ac:dyDescent="0.25">
      <c r="A59" s="2"/>
      <c r="B59" s="12"/>
      <c r="C59" s="12"/>
      <c r="D59" s="12"/>
      <c r="E59" s="12"/>
      <c r="F59" s="12"/>
      <c r="G59" s="12"/>
      <c r="H59" s="12"/>
      <c r="I59" s="1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</row>
    <row r="60" spans="1:74" x14ac:dyDescent="0.25">
      <c r="A60" s="2"/>
      <c r="B60" s="12"/>
      <c r="C60" s="12"/>
      <c r="D60" s="12"/>
      <c r="E60" s="12"/>
      <c r="F60" s="12"/>
      <c r="G60" s="12"/>
      <c r="H60" s="12"/>
      <c r="I60" s="1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</row>
    <row r="61" spans="1:74" x14ac:dyDescent="0.25">
      <c r="A61" s="2"/>
      <c r="B61" s="12"/>
      <c r="C61" s="12"/>
      <c r="D61" s="12"/>
      <c r="E61" s="12"/>
      <c r="F61" s="12"/>
      <c r="G61" s="12"/>
      <c r="H61" s="12"/>
      <c r="I61" s="1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</row>
    <row r="62" spans="1:74" x14ac:dyDescent="0.25">
      <c r="A62" s="2"/>
      <c r="B62" s="12"/>
      <c r="C62" s="12"/>
      <c r="D62" s="12"/>
      <c r="E62" s="31"/>
      <c r="F62" s="12"/>
      <c r="G62" s="12"/>
      <c r="H62" s="12"/>
      <c r="I62" s="1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</row>
    <row r="63" spans="1:74" x14ac:dyDescent="0.25">
      <c r="A63" s="2"/>
      <c r="B63" s="2"/>
      <c r="C63" s="2"/>
      <c r="D63" s="2"/>
      <c r="E63" s="4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</row>
    <row r="64" spans="1:7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</row>
    <row r="65" spans="1:74" x14ac:dyDescent="0.25">
      <c r="A65" s="2"/>
      <c r="B65" s="2"/>
      <c r="C65" s="2"/>
      <c r="D65" s="2"/>
      <c r="E65" s="4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</row>
    <row r="66" spans="1:7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</row>
    <row r="67" spans="1:7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</row>
    <row r="68" spans="1:7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</row>
    <row r="69" spans="1:7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</row>
    <row r="70" spans="1:7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</row>
    <row r="71" spans="1:7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</row>
    <row r="72" spans="1:7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</row>
    <row r="73" spans="1:7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</row>
    <row r="74" spans="1:7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</row>
    <row r="75" spans="1:7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</row>
    <row r="76" spans="1:7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76"/>
      <c r="BR76" s="76"/>
      <c r="BS76" s="76"/>
      <c r="BT76" s="76"/>
      <c r="BU76" s="76"/>
      <c r="BV76" s="76"/>
    </row>
    <row r="77" spans="1:7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</row>
    <row r="78" spans="1:7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76"/>
      <c r="BR78" s="76"/>
      <c r="BS78" s="76"/>
      <c r="BT78" s="76"/>
      <c r="BU78" s="76"/>
      <c r="BV78" s="76"/>
    </row>
    <row r="79" spans="1:7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76"/>
      <c r="BU79" s="76"/>
      <c r="BV79" s="76"/>
    </row>
    <row r="80" spans="1:7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76"/>
      <c r="BQ80" s="76"/>
      <c r="BR80" s="76"/>
      <c r="BS80" s="76"/>
      <c r="BT80" s="76"/>
      <c r="BU80" s="76"/>
      <c r="BV80" s="76"/>
    </row>
    <row r="81" spans="1:7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76"/>
      <c r="BN81" s="76"/>
      <c r="BO81" s="76"/>
      <c r="BP81" s="76"/>
      <c r="BQ81" s="76"/>
      <c r="BR81" s="76"/>
      <c r="BS81" s="76"/>
      <c r="BT81" s="76"/>
      <c r="BU81" s="76"/>
      <c r="BV81" s="76"/>
    </row>
    <row r="82" spans="1:7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76"/>
      <c r="BD82" s="76"/>
      <c r="BE82" s="76"/>
      <c r="BF82" s="76"/>
      <c r="BG82" s="76"/>
      <c r="BH82" s="76"/>
      <c r="BI82" s="76"/>
      <c r="BJ82" s="76"/>
      <c r="BK82" s="76"/>
      <c r="BL82" s="76"/>
      <c r="BM82" s="76"/>
      <c r="BN82" s="76"/>
      <c r="BO82" s="76"/>
      <c r="BP82" s="76"/>
      <c r="BQ82" s="76"/>
      <c r="BR82" s="76"/>
      <c r="BS82" s="76"/>
      <c r="BT82" s="76"/>
      <c r="BU82" s="76"/>
      <c r="BV82" s="76"/>
    </row>
    <row r="83" spans="1:7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6"/>
      <c r="BR83" s="76"/>
      <c r="BS83" s="76"/>
      <c r="BT83" s="76"/>
      <c r="BU83" s="76"/>
      <c r="BV83" s="76"/>
    </row>
    <row r="84" spans="1:7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6"/>
      <c r="BR84" s="76"/>
      <c r="BS84" s="76"/>
      <c r="BT84" s="76"/>
      <c r="BU84" s="76"/>
      <c r="BV84" s="76"/>
    </row>
    <row r="85" spans="1:7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76"/>
      <c r="BD85" s="76"/>
      <c r="BE85" s="76"/>
      <c r="BF85" s="76"/>
      <c r="BG85" s="76"/>
      <c r="BH85" s="76"/>
      <c r="BI85" s="76"/>
      <c r="BJ85" s="76"/>
      <c r="BK85" s="76"/>
      <c r="BL85" s="76"/>
      <c r="BM85" s="76"/>
      <c r="BN85" s="76"/>
      <c r="BO85" s="76"/>
      <c r="BP85" s="76"/>
      <c r="BQ85" s="76"/>
      <c r="BR85" s="76"/>
      <c r="BS85" s="76"/>
      <c r="BT85" s="76"/>
      <c r="BU85" s="76"/>
      <c r="BV85" s="76"/>
    </row>
    <row r="86" spans="1:7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6"/>
      <c r="BR86" s="76"/>
      <c r="BS86" s="76"/>
      <c r="BT86" s="76"/>
      <c r="BU86" s="76"/>
      <c r="BV86" s="76"/>
    </row>
    <row r="87" spans="1:7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76"/>
      <c r="BR87" s="76"/>
      <c r="BS87" s="76"/>
      <c r="BT87" s="76"/>
      <c r="BU87" s="76"/>
      <c r="BV87" s="76"/>
    </row>
    <row r="88" spans="1:7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76"/>
      <c r="BR88" s="76"/>
      <c r="BS88" s="76"/>
      <c r="BT88" s="76"/>
      <c r="BU88" s="76"/>
      <c r="BV88" s="76"/>
    </row>
    <row r="89" spans="1:7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6"/>
      <c r="BR89" s="76"/>
      <c r="BS89" s="76"/>
      <c r="BT89" s="76"/>
      <c r="BU89" s="76"/>
      <c r="BV89" s="76"/>
    </row>
    <row r="90" spans="1:7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76"/>
      <c r="BR90" s="76"/>
      <c r="BS90" s="76"/>
      <c r="BT90" s="76"/>
      <c r="BU90" s="76"/>
      <c r="BV90" s="76"/>
    </row>
    <row r="91" spans="1:7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6"/>
      <c r="BV91" s="76"/>
    </row>
    <row r="92" spans="1:7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76"/>
      <c r="BD92" s="76"/>
      <c r="BE92" s="76"/>
      <c r="BF92" s="76"/>
      <c r="BG92" s="76"/>
      <c r="BH92" s="76"/>
      <c r="BI92" s="76"/>
      <c r="BJ92" s="76"/>
      <c r="BK92" s="76"/>
      <c r="BL92" s="76"/>
      <c r="BM92" s="76"/>
      <c r="BN92" s="76"/>
      <c r="BO92" s="76"/>
      <c r="BP92" s="76"/>
      <c r="BQ92" s="76"/>
      <c r="BR92" s="76"/>
      <c r="BS92" s="76"/>
      <c r="BT92" s="76"/>
      <c r="BU92" s="76"/>
      <c r="BV92" s="76"/>
    </row>
    <row r="93" spans="1:7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76"/>
      <c r="BD93" s="76"/>
      <c r="BE93" s="76"/>
      <c r="BF93" s="76"/>
      <c r="BG93" s="76"/>
      <c r="BH93" s="76"/>
      <c r="BI93" s="76"/>
      <c r="BJ93" s="76"/>
      <c r="BK93" s="76"/>
      <c r="BL93" s="76"/>
      <c r="BM93" s="76"/>
      <c r="BN93" s="76"/>
      <c r="BO93" s="76"/>
      <c r="BP93" s="76"/>
      <c r="BQ93" s="76"/>
      <c r="BR93" s="76"/>
      <c r="BS93" s="76"/>
      <c r="BT93" s="76"/>
      <c r="BU93" s="76"/>
      <c r="BV93" s="76"/>
    </row>
    <row r="94" spans="1:7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76"/>
      <c r="BN94" s="76"/>
      <c r="BO94" s="76"/>
      <c r="BP94" s="76"/>
      <c r="BQ94" s="76"/>
      <c r="BR94" s="76"/>
      <c r="BS94" s="76"/>
      <c r="BT94" s="76"/>
      <c r="BU94" s="76"/>
      <c r="BV94" s="76"/>
    </row>
    <row r="95" spans="1:7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</row>
    <row r="96" spans="1:7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6"/>
      <c r="BR96" s="76"/>
      <c r="BS96" s="76"/>
      <c r="BT96" s="76"/>
      <c r="BU96" s="76"/>
      <c r="BV96" s="76"/>
    </row>
    <row r="97" spans="1:7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76"/>
      <c r="BD97" s="76"/>
      <c r="BE97" s="76"/>
      <c r="BF97" s="76"/>
      <c r="BG97" s="76"/>
      <c r="BH97" s="76"/>
      <c r="BI97" s="76"/>
      <c r="BJ97" s="76"/>
      <c r="BK97" s="76"/>
      <c r="BL97" s="76"/>
      <c r="BM97" s="76"/>
      <c r="BN97" s="76"/>
      <c r="BO97" s="76"/>
      <c r="BP97" s="76"/>
      <c r="BQ97" s="76"/>
      <c r="BR97" s="76"/>
      <c r="BS97" s="76"/>
      <c r="BT97" s="76"/>
      <c r="BU97" s="76"/>
      <c r="BV97" s="76"/>
    </row>
    <row r="98" spans="1:7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76"/>
      <c r="BD98" s="76"/>
      <c r="BE98" s="76"/>
      <c r="BF98" s="76"/>
      <c r="BG98" s="76"/>
      <c r="BH98" s="76"/>
      <c r="BI98" s="76"/>
      <c r="BJ98" s="76"/>
      <c r="BK98" s="76"/>
      <c r="BL98" s="76"/>
      <c r="BM98" s="76"/>
      <c r="BN98" s="76"/>
      <c r="BO98" s="76"/>
      <c r="BP98" s="76"/>
      <c r="BQ98" s="76"/>
      <c r="BR98" s="76"/>
      <c r="BS98" s="76"/>
      <c r="BT98" s="76"/>
      <c r="BU98" s="76"/>
      <c r="BV98" s="76"/>
    </row>
    <row r="99" spans="1:7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76"/>
      <c r="BD99" s="76"/>
      <c r="BE99" s="76"/>
      <c r="BF99" s="76"/>
      <c r="BG99" s="76"/>
      <c r="BH99" s="76"/>
      <c r="BI99" s="76"/>
      <c r="BJ99" s="76"/>
      <c r="BK99" s="76"/>
      <c r="BL99" s="76"/>
      <c r="BM99" s="76"/>
      <c r="BN99" s="76"/>
      <c r="BO99" s="76"/>
      <c r="BP99" s="76"/>
      <c r="BQ99" s="76"/>
      <c r="BR99" s="76"/>
      <c r="BS99" s="76"/>
      <c r="BT99" s="76"/>
      <c r="BU99" s="76"/>
      <c r="BV99" s="76"/>
    </row>
    <row r="100" spans="1:7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76"/>
      <c r="BD100" s="76"/>
      <c r="BE100" s="76"/>
      <c r="BF100" s="76"/>
      <c r="BG100" s="76"/>
      <c r="BH100" s="76"/>
      <c r="BI100" s="76"/>
      <c r="BJ100" s="76"/>
      <c r="BK100" s="76"/>
      <c r="BL100" s="76"/>
      <c r="BM100" s="76"/>
      <c r="BN100" s="76"/>
      <c r="BO100" s="76"/>
      <c r="BP100" s="76"/>
      <c r="BQ100" s="76"/>
      <c r="BR100" s="76"/>
      <c r="BS100" s="76"/>
      <c r="BT100" s="76"/>
      <c r="BU100" s="76"/>
      <c r="BV100" s="76"/>
    </row>
    <row r="101" spans="1:7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76"/>
      <c r="BD101" s="76"/>
      <c r="BE101" s="76"/>
      <c r="BF101" s="76"/>
      <c r="BG101" s="76"/>
      <c r="BH101" s="76"/>
      <c r="BI101" s="76"/>
      <c r="BJ101" s="76"/>
      <c r="BK101" s="76"/>
      <c r="BL101" s="76"/>
      <c r="BM101" s="76"/>
      <c r="BN101" s="76"/>
      <c r="BO101" s="76"/>
      <c r="BP101" s="76"/>
      <c r="BQ101" s="76"/>
      <c r="BR101" s="76"/>
      <c r="BS101" s="76"/>
      <c r="BT101" s="76"/>
      <c r="BU101" s="76"/>
      <c r="BV101" s="76"/>
    </row>
    <row r="102" spans="1:74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76"/>
      <c r="BD102" s="76"/>
      <c r="BE102" s="76"/>
      <c r="BF102" s="76"/>
      <c r="BG102" s="76"/>
      <c r="BH102" s="76"/>
      <c r="BI102" s="76"/>
      <c r="BJ102" s="76"/>
      <c r="BK102" s="76"/>
      <c r="BL102" s="76"/>
      <c r="BM102" s="76"/>
      <c r="BN102" s="76"/>
      <c r="BO102" s="76"/>
      <c r="BP102" s="76"/>
      <c r="BQ102" s="76"/>
      <c r="BR102" s="76"/>
      <c r="BS102" s="76"/>
      <c r="BT102" s="76"/>
      <c r="BU102" s="76"/>
      <c r="BV102" s="76"/>
    </row>
    <row r="103" spans="1:74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76"/>
      <c r="BD103" s="76"/>
      <c r="BE103" s="76"/>
      <c r="BF103" s="76"/>
      <c r="BG103" s="76"/>
      <c r="BH103" s="76"/>
      <c r="BI103" s="76"/>
      <c r="BJ103" s="76"/>
      <c r="BK103" s="76"/>
      <c r="BL103" s="76"/>
      <c r="BM103" s="76"/>
      <c r="BN103" s="76"/>
      <c r="BO103" s="76"/>
      <c r="BP103" s="76"/>
      <c r="BQ103" s="76"/>
      <c r="BR103" s="76"/>
      <c r="BS103" s="76"/>
      <c r="BT103" s="76"/>
      <c r="BU103" s="76"/>
      <c r="BV103" s="76"/>
    </row>
    <row r="104" spans="1:74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76"/>
      <c r="BD104" s="76"/>
      <c r="BE104" s="76"/>
      <c r="BF104" s="76"/>
      <c r="BG104" s="76"/>
      <c r="BH104" s="76"/>
      <c r="BI104" s="76"/>
      <c r="BJ104" s="76"/>
      <c r="BK104" s="76"/>
      <c r="BL104" s="76"/>
      <c r="BM104" s="76"/>
      <c r="BN104" s="76"/>
      <c r="BO104" s="76"/>
      <c r="BP104" s="76"/>
      <c r="BQ104" s="76"/>
      <c r="BR104" s="76"/>
      <c r="BS104" s="76"/>
      <c r="BT104" s="76"/>
      <c r="BU104" s="76"/>
      <c r="BV104" s="76"/>
    </row>
    <row r="105" spans="1:74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76"/>
      <c r="BD105" s="76"/>
      <c r="BE105" s="76"/>
      <c r="BF105" s="76"/>
      <c r="BG105" s="76"/>
      <c r="BH105" s="76"/>
      <c r="BI105" s="76"/>
      <c r="BJ105" s="76"/>
      <c r="BK105" s="76"/>
      <c r="BL105" s="76"/>
      <c r="BM105" s="76"/>
      <c r="BN105" s="76"/>
      <c r="BO105" s="76"/>
      <c r="BP105" s="76"/>
      <c r="BQ105" s="76"/>
      <c r="BR105" s="76"/>
      <c r="BS105" s="76"/>
      <c r="BT105" s="76"/>
      <c r="BU105" s="76"/>
      <c r="BV105" s="76"/>
    </row>
    <row r="106" spans="1:74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76"/>
      <c r="BD106" s="76"/>
      <c r="BE106" s="76"/>
      <c r="BF106" s="76"/>
      <c r="BG106" s="76"/>
      <c r="BH106" s="76"/>
      <c r="BI106" s="76"/>
      <c r="BJ106" s="76"/>
      <c r="BK106" s="76"/>
      <c r="BL106" s="76"/>
      <c r="BM106" s="76"/>
      <c r="BN106" s="76"/>
      <c r="BO106" s="76"/>
      <c r="BP106" s="76"/>
      <c r="BQ106" s="76"/>
      <c r="BR106" s="76"/>
      <c r="BS106" s="76"/>
      <c r="BT106" s="76"/>
      <c r="BU106" s="76"/>
      <c r="BV106" s="76"/>
    </row>
    <row r="107" spans="1:74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76"/>
      <c r="BD107" s="76"/>
      <c r="BE107" s="76"/>
      <c r="BF107" s="76"/>
      <c r="BG107" s="76"/>
      <c r="BH107" s="76"/>
      <c r="BI107" s="76"/>
      <c r="BJ107" s="76"/>
      <c r="BK107" s="76"/>
      <c r="BL107" s="76"/>
      <c r="BM107" s="76"/>
      <c r="BN107" s="76"/>
      <c r="BO107" s="76"/>
      <c r="BP107" s="76"/>
      <c r="BQ107" s="76"/>
      <c r="BR107" s="76"/>
      <c r="BS107" s="76"/>
      <c r="BT107" s="76"/>
      <c r="BU107" s="76"/>
      <c r="BV107" s="76"/>
    </row>
    <row r="108" spans="1:74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</row>
    <row r="109" spans="1:74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</row>
    <row r="110" spans="1:74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</row>
    <row r="111" spans="1:7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</row>
    <row r="112" spans="1:7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</row>
    <row r="113" spans="1:54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</row>
    <row r="114" spans="1:5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</row>
    <row r="115" spans="1:54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</row>
    <row r="116" spans="1:54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</row>
    <row r="117" spans="1:54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</row>
    <row r="118" spans="1:54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</row>
    <row r="119" spans="1:54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</row>
    <row r="120" spans="1:54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</row>
    <row r="121" spans="1:54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</row>
    <row r="122" spans="1:54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</row>
    <row r="123" spans="1:54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</row>
    <row r="124" spans="1:54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</row>
    <row r="125" spans="1:54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</row>
    <row r="126" spans="1:54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</row>
    <row r="127" spans="1:54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</row>
    <row r="128" spans="1:54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</row>
    <row r="129" spans="1:54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</row>
    <row r="130" spans="1:5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</row>
    <row r="131" spans="1:54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</row>
    <row r="132" spans="1:54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</row>
    <row r="133" spans="1:54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</row>
    <row r="134" spans="1:54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</row>
    <row r="135" spans="1:5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</row>
    <row r="136" spans="1:54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</row>
    <row r="137" spans="1:54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</row>
    <row r="138" spans="1:54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</row>
    <row r="139" spans="1:54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</row>
    <row r="140" spans="1:54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</row>
    <row r="141" spans="1:54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</row>
    <row r="142" spans="1:54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</row>
    <row r="143" spans="1:54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</row>
    <row r="144" spans="1:54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</row>
    <row r="145" spans="1:54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</row>
    <row r="146" spans="1:54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</row>
    <row r="147" spans="1:54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</row>
    <row r="148" spans="1:54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</row>
    <row r="149" spans="1:54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</row>
    <row r="150" spans="1:54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</row>
    <row r="151" spans="1:54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</row>
    <row r="152" spans="1:54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</row>
    <row r="153" spans="1:54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</row>
    <row r="154" spans="1:5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</row>
    <row r="155" spans="1:54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</row>
    <row r="156" spans="1:54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</row>
    <row r="157" spans="1:54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</row>
    <row r="158" spans="1:54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</row>
    <row r="159" spans="1:54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</row>
    <row r="160" spans="1:54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</row>
    <row r="161" spans="1:54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</row>
    <row r="162" spans="1:54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</row>
    <row r="163" spans="1:54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</row>
    <row r="164" spans="1:54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</row>
    <row r="165" spans="1:54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</row>
    <row r="166" spans="1:54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</row>
    <row r="167" spans="1:54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</row>
    <row r="168" spans="1:54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</row>
    <row r="169" spans="1:54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</row>
    <row r="170" spans="1:54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</row>
    <row r="171" spans="1:54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</row>
    <row r="172" spans="1:54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</row>
    <row r="173" spans="1:54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</row>
    <row r="174" spans="1:54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</row>
    <row r="175" spans="1:5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</row>
    <row r="176" spans="1:5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</row>
    <row r="177" spans="1:54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</row>
    <row r="178" spans="1:54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</row>
    <row r="179" spans="1:54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</row>
    <row r="180" spans="1:54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</row>
    <row r="181" spans="1:54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</row>
    <row r="182" spans="1:54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</row>
    <row r="183" spans="1:54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</row>
    <row r="184" spans="1:54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</row>
    <row r="185" spans="1:54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</row>
    <row r="186" spans="1:54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</row>
    <row r="187" spans="1:54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</row>
    <row r="188" spans="1:54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</row>
    <row r="189" spans="1:54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</row>
    <row r="190" spans="1:54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</row>
  </sheetData>
  <sheetProtection algorithmName="SHA-512" hashValue="rOxW0t5fbTqvPBM9dx8FilycqR5FJWEKjYK4IFFjlps4V6T4dmGkRg5KfeyQhG4KC2QVDumJuOuz7SdQ7VRHug==" saltValue="j++olFLq6w3nRNmRWn+C3Q==" spinCount="100000" sheet="1" objects="1" scenarios="1" selectLockedCells="1" selectUnlockedCells="1"/>
  <mergeCells count="33">
    <mergeCell ref="G55:H55"/>
    <mergeCell ref="G54:H54"/>
    <mergeCell ref="G48:H48"/>
    <mergeCell ref="G49:H49"/>
    <mergeCell ref="G50:H50"/>
    <mergeCell ref="G51:H51"/>
    <mergeCell ref="G52:H52"/>
    <mergeCell ref="G53:H53"/>
    <mergeCell ref="C38:D38"/>
    <mergeCell ref="E38:G38"/>
    <mergeCell ref="E40:G40"/>
    <mergeCell ref="G45:H45"/>
    <mergeCell ref="G46:H46"/>
    <mergeCell ref="G47:H47"/>
    <mergeCell ref="G19:H19"/>
    <mergeCell ref="G20:H20"/>
    <mergeCell ref="G21:H21"/>
    <mergeCell ref="G22:H22"/>
    <mergeCell ref="G23:H23"/>
    <mergeCell ref="G43:H43"/>
    <mergeCell ref="C34:E34"/>
    <mergeCell ref="E9:G9"/>
    <mergeCell ref="G14:H14"/>
    <mergeCell ref="G15:H15"/>
    <mergeCell ref="G16:H16"/>
    <mergeCell ref="G17:H17"/>
    <mergeCell ref="G18:H18"/>
    <mergeCell ref="C3:E3"/>
    <mergeCell ref="T3:X3"/>
    <mergeCell ref="T4:U4"/>
    <mergeCell ref="W4:X4"/>
    <mergeCell ref="C7:D7"/>
    <mergeCell ref="E7:G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Entrada de dados</vt:lpstr>
      <vt:lpstr>K CrAl Graus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Toselli</dc:creator>
  <cp:lastModifiedBy>José Eduardo Toselli</cp:lastModifiedBy>
  <dcterms:created xsi:type="dcterms:W3CDTF">2017-08-20T11:44:45Z</dcterms:created>
  <dcterms:modified xsi:type="dcterms:W3CDTF">2020-02-29T20:04:22Z</dcterms:modified>
</cp:coreProperties>
</file>