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1D100DDF-0B5B-4BDE-A3DB-52913873EEA9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S Milivoltagem" sheetId="2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1" i="21" l="1"/>
  <c r="E70" i="21"/>
  <c r="E39" i="21"/>
  <c r="E8" i="21"/>
  <c r="G111" i="21" l="1"/>
  <c r="G110" i="21"/>
  <c r="G109" i="21"/>
  <c r="G108" i="21"/>
  <c r="E103" i="21" l="1"/>
  <c r="AD7" i="21"/>
  <c r="AD8" i="21"/>
  <c r="AD9" i="21"/>
  <c r="AD10" i="21"/>
  <c r="AD6" i="21"/>
  <c r="G81" i="21"/>
  <c r="G80" i="21"/>
  <c r="G79" i="21"/>
  <c r="G78" i="21"/>
  <c r="G77" i="21"/>
  <c r="G54" i="21"/>
  <c r="G53" i="21"/>
  <c r="G52" i="21"/>
  <c r="G51" i="21"/>
  <c r="G50" i="21"/>
  <c r="G49" i="21"/>
  <c r="G48" i="21"/>
  <c r="G47" i="21"/>
  <c r="G46" i="21"/>
  <c r="AC5" i="21"/>
  <c r="G23" i="21"/>
  <c r="G22" i="21"/>
  <c r="G21" i="21"/>
  <c r="G20" i="21"/>
  <c r="G19" i="21"/>
  <c r="G18" i="21"/>
  <c r="G17" i="21"/>
  <c r="G16" i="21"/>
  <c r="G15" i="21"/>
  <c r="X15" i="21"/>
  <c r="U15" i="21"/>
  <c r="X14" i="21"/>
  <c r="U14" i="21"/>
  <c r="X13" i="21"/>
  <c r="U13" i="21"/>
  <c r="X12" i="21"/>
  <c r="U12" i="21"/>
  <c r="AA11" i="21"/>
  <c r="X11" i="21"/>
  <c r="U11" i="21"/>
  <c r="AA10" i="21"/>
  <c r="X10" i="21"/>
  <c r="U10" i="21"/>
  <c r="AA9" i="21"/>
  <c r="X9" i="21"/>
  <c r="U9" i="21"/>
  <c r="AA8" i="21"/>
  <c r="X8" i="21"/>
  <c r="U8" i="21"/>
  <c r="AA7" i="21"/>
  <c r="X7" i="21"/>
  <c r="U7" i="21"/>
  <c r="AA6" i="21"/>
  <c r="X6" i="21"/>
  <c r="U6" i="21"/>
  <c r="Z5" i="21"/>
  <c r="W5" i="21"/>
  <c r="T5" i="21"/>
  <c r="T4" i="21"/>
  <c r="E105" i="21" l="1"/>
  <c r="E104" i="21"/>
  <c r="E10" i="21"/>
  <c r="H13" i="27" s="1"/>
  <c r="E72" i="21"/>
  <c r="E41" i="21"/>
  <c r="E73" i="21" l="1"/>
  <c r="E74" i="21"/>
  <c r="E43" i="21"/>
  <c r="E42" i="21"/>
  <c r="E12" i="21"/>
  <c r="E11" i="21"/>
</calcChain>
</file>

<file path=xl/sharedStrings.xml><?xml version="1.0" encoding="utf-8"?>
<sst xmlns="http://schemas.openxmlformats.org/spreadsheetml/2006/main" count="139" uniqueCount="40">
  <si>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</si>
  <si>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</si>
  <si>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</si>
  <si>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</si>
  <si>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</si>
  <si>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</si>
  <si>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</si>
  <si>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</si>
  <si>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</si>
  <si>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</si>
  <si>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</si>
  <si>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E^4</t>
  </si>
  <si>
    <t>E^1</t>
  </si>
  <si>
    <t>E^2</t>
  </si>
  <si>
    <t>E^3</t>
  </si>
  <si>
    <t>E^5</t>
  </si>
  <si>
    <t>E^6</t>
  </si>
  <si>
    <t>E^7</t>
  </si>
  <si>
    <t>E^8</t>
  </si>
  <si>
    <t>E^9</t>
  </si>
  <si>
    <t>°C</t>
  </si>
  <si>
    <t>Temperatura Range</t>
  </si>
  <si>
    <t>Voltage Range</t>
  </si>
  <si>
    <t>T =</t>
  </si>
  <si>
    <t>Ttab =</t>
  </si>
  <si>
    <t>E (Valor mV Medição Laboratório) =</t>
  </si>
  <si>
    <t>T (Temperatura) =</t>
  </si>
  <si>
    <t>TERMOPAR TIPO S Norma E230 - 02 Table 46</t>
  </si>
  <si>
    <t>-50°C to 250,0°C</t>
  </si>
  <si>
    <t>250°C to 1200°C</t>
  </si>
  <si>
    <t>1,874 mV to 11,950 mV</t>
  </si>
  <si>
    <t>1064°C to 1664,5°C</t>
  </si>
  <si>
    <t>10,332 mV to 17,536 mV</t>
  </si>
  <si>
    <t>1664,5°C to 1768,1°C</t>
  </si>
  <si>
    <t>17,536 mV to 18,693 mV</t>
  </si>
  <si>
    <t>-0,235 mV to 1,874 mV</t>
  </si>
  <si>
    <t>ENTRADA DE DADOS PARA TODAS AS PLANILHAS</t>
  </si>
  <si>
    <t>Mv</t>
  </si>
  <si>
    <t>E (mV) = Entre Valor</t>
  </si>
  <si>
    <t>TIPO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</si>
</sst>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0000000E+00"/>
    <numFmt numFmtId="170" formatCode="0.0000"/>
    <numFmt numFmtId="171" formatCode="0.00000000E+00"/>
    <numFmt numFmtId="172" formatCode="0.000000000E+00"/>
    <numFmt numFmtId="173" formatCode="0.0000000000"/>
    <numFmt numFmtId="174" formatCode="0.00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Arial Black"/>
      <family val="2"/>
    </font>
    <font>
      <sz val="11"/>
      <color theme="0"/>
      <name val="Arial Black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8" fillId="2" borderId="0" xfId="0" applyFont="1" applyFill="1" applyBorder="1" applyAlignment="1" applyProtection="1">
      <protection hidden="1"/>
    </xf>
    <xf numFmtId="0" fontId="8" fillId="2" borderId="0" xfId="0" applyFont="1" applyFill="1" applyBorder="1" applyProtection="1">
      <protection hidden="1"/>
    </xf>
    <xf numFmtId="0" fontId="8" fillId="2" borderId="9" xfId="0" applyFont="1" applyFill="1" applyBorder="1" applyProtection="1">
      <protection hidden="1"/>
    </xf>
    <xf numFmtId="0" fontId="8" fillId="2" borderId="0" xfId="0" applyFont="1" applyFill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70" fontId="1" fillId="6" borderId="5" xfId="0" applyNumberFormat="1" applyFont="1" applyFill="1" applyBorder="1" applyAlignment="1" applyProtection="1">
      <alignment horizontal="center" vertical="center"/>
      <protection hidden="1"/>
    </xf>
    <xf numFmtId="0" fontId="1" fillId="6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2" fontId="0" fillId="4" borderId="8" xfId="0" quotePrefix="1" applyNumberFormat="1" applyFill="1" applyBorder="1" applyAlignment="1" applyProtection="1">
      <alignment horizontal="left" vertical="center"/>
      <protection hidden="1"/>
    </xf>
    <xf numFmtId="167" fontId="0" fillId="5" borderId="1" xfId="0" quotePrefix="1" applyNumberFormat="1" applyFill="1" applyBorder="1" applyAlignment="1" applyProtection="1">
      <alignment horizontal="left" vertical="center"/>
      <protection hidden="1"/>
    </xf>
    <xf numFmtId="170" fontId="1" fillId="5" borderId="5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166" fontId="0" fillId="4" borderId="5" xfId="0" applyNumberForma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Alignment="1" applyProtection="1">
      <alignment horizontal="center" vertical="center"/>
      <protection hidden="1"/>
    </xf>
    <xf numFmtId="166" fontId="0" fillId="2" borderId="17" xfId="0" applyNumberForma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70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164" fontId="0" fillId="2" borderId="17" xfId="0" applyNumberFormat="1" applyFill="1" applyBorder="1" applyAlignment="1" applyProtection="1">
      <alignment horizontal="left"/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164" fontId="0" fillId="2" borderId="12" xfId="0" applyNumberFormat="1" applyFill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70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70" fontId="0" fillId="2" borderId="0" xfId="0" applyNumberFormat="1" applyFill="1" applyBorder="1" applyAlignment="1" applyProtection="1">
      <alignment vertical="center"/>
      <protection hidden="1"/>
    </xf>
    <xf numFmtId="171" fontId="0" fillId="4" borderId="5" xfId="0" applyNumberFormat="1" applyFill="1" applyBorder="1" applyAlignment="1" applyProtection="1">
      <alignment horizontal="center" vertical="center"/>
      <protection hidden="1"/>
    </xf>
    <xf numFmtId="169" fontId="0" fillId="4" borderId="18" xfId="0" applyNumberFormat="1" applyFill="1" applyBorder="1" applyAlignment="1" applyProtection="1">
      <alignment horizontal="center" vertical="center"/>
      <protection hidden="1"/>
    </xf>
    <xf numFmtId="169" fontId="0" fillId="4" borderId="5" xfId="0" applyNumberFormat="1" applyFill="1" applyBorder="1" applyAlignment="1" applyProtection="1">
      <alignment horizontal="center" vertical="center"/>
      <protection hidden="1"/>
    </xf>
    <xf numFmtId="169" fontId="0" fillId="2" borderId="0" xfId="0" applyNumberFormat="1" applyFill="1" applyBorder="1" applyAlignment="1" applyProtection="1">
      <alignment horizontal="center" vertical="center"/>
      <protection hidden="1"/>
    </xf>
    <xf numFmtId="165" fontId="5" fillId="11" borderId="2" xfId="0" quotePrefix="1" applyNumberFormat="1" applyFont="1" applyFill="1" applyBorder="1" applyAlignment="1" applyProtection="1">
      <alignment horizontal="center" vertical="center"/>
      <protection locked="0"/>
    </xf>
    <xf numFmtId="0" fontId="3" fillId="9" borderId="18" xfId="0" applyFont="1" applyFill="1" applyBorder="1" applyAlignment="1" applyProtection="1">
      <alignment horizontal="center" vertical="center"/>
      <protection hidden="1"/>
    </xf>
    <xf numFmtId="0" fontId="3" fillId="9" borderId="5" xfId="0" applyFont="1" applyFill="1" applyBorder="1" applyAlignment="1" applyProtection="1">
      <alignment horizontal="center" vertical="center"/>
      <protection hidden="1"/>
    </xf>
    <xf numFmtId="0" fontId="3" fillId="7" borderId="8" xfId="0" applyFont="1" applyFill="1" applyBorder="1" applyAlignment="1" applyProtection="1">
      <alignment horizontal="right"/>
      <protection hidden="1"/>
    </xf>
    <xf numFmtId="0" fontId="3" fillId="7" borderId="8" xfId="0" quotePrefix="1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right"/>
      <protection hidden="1"/>
    </xf>
    <xf numFmtId="0" fontId="3" fillId="7" borderId="1" xfId="0" quotePrefix="1" applyFont="1" applyFill="1" applyBorder="1" applyAlignment="1" applyProtection="1">
      <alignment horizontal="center" vertical="center"/>
      <protection hidden="1"/>
    </xf>
    <xf numFmtId="0" fontId="7" fillId="10" borderId="10" xfId="0" applyFont="1" applyFill="1" applyBorder="1" applyAlignment="1" applyProtection="1">
      <alignment horizontal="center"/>
      <protection hidden="1"/>
    </xf>
    <xf numFmtId="0" fontId="7" fillId="10" borderId="5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173" fontId="0" fillId="2" borderId="17" xfId="0" applyNumberFormat="1" applyFill="1" applyBorder="1" applyAlignment="1" applyProtection="1">
      <alignment horizontal="center" vertical="center"/>
      <protection hidden="1"/>
    </xf>
    <xf numFmtId="173" fontId="0" fillId="2" borderId="0" xfId="0" applyNumberForma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172" fontId="0" fillId="4" borderId="5" xfId="0" applyNumberForma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/>
      <protection hidden="1"/>
    </xf>
    <xf numFmtId="172" fontId="0" fillId="2" borderId="17" xfId="0" applyNumberFormat="1" applyFill="1" applyBorder="1" applyProtection="1">
      <protection hidden="1"/>
    </xf>
    <xf numFmtId="169" fontId="0" fillId="2" borderId="17" xfId="0" applyNumberFormat="1" applyFill="1" applyBorder="1" applyProtection="1"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9" fillId="13" borderId="11" xfId="0" applyFont="1" applyFill="1" applyBorder="1" applyProtection="1">
      <protection hidden="1"/>
    </xf>
    <xf numFmtId="0" fontId="9" fillId="13" borderId="12" xfId="0" applyFont="1" applyFill="1" applyBorder="1" applyProtection="1">
      <protection hidden="1"/>
    </xf>
    <xf numFmtId="0" fontId="9" fillId="13" borderId="13" xfId="0" applyFont="1" applyFill="1" applyBorder="1" applyProtection="1">
      <protection hidden="1"/>
    </xf>
    <xf numFmtId="0" fontId="9" fillId="13" borderId="7" xfId="0" applyFont="1" applyFill="1" applyBorder="1" applyProtection="1">
      <protection hidden="1"/>
    </xf>
    <xf numFmtId="0" fontId="9" fillId="13" borderId="0" xfId="0" applyFont="1" applyFill="1" applyBorder="1" applyProtection="1">
      <protection hidden="1"/>
    </xf>
    <xf numFmtId="0" fontId="9" fillId="13" borderId="9" xfId="0" applyFont="1" applyFill="1" applyBorder="1" applyProtection="1">
      <protection hidden="1"/>
    </xf>
    <xf numFmtId="0" fontId="9" fillId="13" borderId="14" xfId="0" applyFont="1" applyFill="1" applyBorder="1" applyProtection="1">
      <protection hidden="1"/>
    </xf>
    <xf numFmtId="0" fontId="0" fillId="13" borderId="0" xfId="0" applyFill="1" applyBorder="1" applyProtection="1">
      <protection hidden="1"/>
    </xf>
    <xf numFmtId="0" fontId="0" fillId="13" borderId="9" xfId="0" applyFill="1" applyBorder="1" applyProtection="1">
      <protection hidden="1"/>
    </xf>
    <xf numFmtId="0" fontId="0" fillId="13" borderId="15" xfId="0" applyFill="1" applyBorder="1" applyProtection="1">
      <protection hidden="1"/>
    </xf>
    <xf numFmtId="0" fontId="0" fillId="13" borderId="16" xfId="0" applyFill="1" applyBorder="1" applyProtection="1">
      <protection hidden="1"/>
    </xf>
    <xf numFmtId="165" fontId="10" fillId="13" borderId="7" xfId="0" quotePrefix="1" applyNumberFormat="1" applyFont="1" applyFill="1" applyBorder="1" applyAlignment="1" applyProtection="1">
      <alignment vertical="center"/>
      <protection hidden="1"/>
    </xf>
    <xf numFmtId="165" fontId="5" fillId="13" borderId="0" xfId="0" quotePrefix="1" applyNumberFormat="1" applyFont="1" applyFill="1" applyBorder="1" applyAlignment="1" applyProtection="1">
      <alignment vertical="center"/>
      <protection hidden="1"/>
    </xf>
    <xf numFmtId="0" fontId="1" fillId="13" borderId="9" xfId="0" applyFont="1" applyFill="1" applyBorder="1" applyProtection="1">
      <protection hidden="1"/>
    </xf>
    <xf numFmtId="170" fontId="10" fillId="13" borderId="7" xfId="0" quotePrefix="1" applyNumberFormat="1" applyFont="1" applyFill="1" applyBorder="1" applyAlignment="1" applyProtection="1">
      <alignment vertical="center"/>
      <protection hidden="1"/>
    </xf>
    <xf numFmtId="170" fontId="5" fillId="13" borderId="0" xfId="0" quotePrefix="1" applyNumberFormat="1" applyFont="1" applyFill="1" applyBorder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174" fontId="5" fillId="12" borderId="2" xfId="0" quotePrefix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3" fillId="8" borderId="2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6" fillId="10" borderId="2" xfId="0" applyFont="1" applyFill="1" applyBorder="1" applyAlignment="1" applyProtection="1">
      <alignment horizontal="center"/>
      <protection hidden="1"/>
    </xf>
    <xf numFmtId="0" fontId="6" fillId="10" borderId="4" xfId="0" applyFont="1" applyFill="1" applyBorder="1" applyAlignment="1" applyProtection="1">
      <alignment horizontal="center"/>
      <protection hidden="1"/>
    </xf>
    <xf numFmtId="0" fontId="6" fillId="10" borderId="3" xfId="0" applyFont="1" applyFill="1" applyBorder="1" applyAlignment="1" applyProtection="1">
      <alignment horizontal="center"/>
      <protection hidden="1"/>
    </xf>
    <xf numFmtId="0" fontId="3" fillId="9" borderId="5" xfId="0" quotePrefix="1" applyFont="1" applyFill="1" applyBorder="1" applyAlignment="1" applyProtection="1">
      <alignment horizontal="center" vertical="center"/>
      <protection hidden="1"/>
    </xf>
    <xf numFmtId="164" fontId="0" fillId="4" borderId="10" xfId="0" applyNumberFormat="1" applyFill="1" applyBorder="1" applyAlignment="1" applyProtection="1">
      <alignment horizontal="center" vertical="center"/>
      <protection hidden="1"/>
    </xf>
    <xf numFmtId="164" fontId="0" fillId="4" borderId="6" xfId="0" applyNumberFormat="1" applyFill="1" applyBorder="1" applyAlignment="1" applyProtection="1">
      <alignment horizontal="center" vertical="center"/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165" fontId="5" fillId="11" borderId="2" xfId="0" quotePrefix="1" applyNumberFormat="1" applyFont="1" applyFill="1" applyBorder="1" applyAlignment="1" applyProtection="1">
      <alignment horizontal="center" vertical="center"/>
      <protection hidden="1"/>
    </xf>
    <xf numFmtId="165" fontId="5" fillId="11" borderId="4" xfId="0" quotePrefix="1" applyNumberFormat="1" applyFon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0" fontId="6" fillId="10" borderId="5" xfId="0" applyFont="1" applyFill="1" applyBorder="1" applyAlignment="1" applyProtection="1">
      <alignment horizontal="center"/>
      <protection hidden="1"/>
    </xf>
    <xf numFmtId="0" fontId="6" fillId="10" borderId="18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164" fontId="0" fillId="2" borderId="17" xfId="0" applyNumberForma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83819</xdr:colOff>
      <xdr:row>3</xdr:row>
      <xdr:rowOff>222022</xdr:rowOff>
    </xdr:from>
    <xdr:to>
      <xdr:col>8</xdr:col>
      <xdr:colOff>533400</xdr:colOff>
      <xdr:row>5</xdr:row>
      <xdr:rowOff>22860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219" y="603022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</xdr:colOff>
      <xdr:row>34</xdr:row>
      <xdr:rowOff>213360</xdr:rowOff>
    </xdr:from>
    <xdr:to>
      <xdr:col>8</xdr:col>
      <xdr:colOff>518161</xdr:colOff>
      <xdr:row>36</xdr:row>
      <xdr:rowOff>14198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80" y="6751320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66</xdr:row>
      <xdr:rowOff>7620</xdr:rowOff>
    </xdr:from>
    <xdr:to>
      <xdr:col>8</xdr:col>
      <xdr:colOff>541021</xdr:colOff>
      <xdr:row>67</xdr:row>
      <xdr:rowOff>37058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12824460"/>
          <a:ext cx="3162301" cy="235178"/>
        </a:xfrm>
        <a:prstGeom prst="rect">
          <a:avLst/>
        </a:prstGeom>
      </xdr:spPr>
    </xdr:pic>
    <xdr:clientData/>
  </xdr:twoCellAnchor>
  <xdr:oneCellAnchor>
    <xdr:from>
      <xdr:col>5</xdr:col>
      <xdr:colOff>91440</xdr:colOff>
      <xdr:row>97</xdr:row>
      <xdr:rowOff>7620</xdr:rowOff>
    </xdr:from>
    <xdr:ext cx="3162301" cy="235178"/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12824460"/>
          <a:ext cx="3162301" cy="235178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50</xdr:col>
      <xdr:colOff>457200</xdr:colOff>
      <xdr:row>169</xdr:row>
      <xdr:rowOff>184213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6FB0479A-59C2-48CA-961F-E2C2D9DA0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604075" cy="34664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D207"/>
  <sheetViews>
    <sheetView tabSelected="1" zoomScaleNormal="100" workbookViewId="0">
      <selection activeCell="H11" sqref="H11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87"/>
      <c r="Q1" s="87"/>
      <c r="R1" s="88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8"/>
      <c r="BD1" s="88"/>
    </row>
    <row r="2" spans="1: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88"/>
      <c r="Q2" s="88"/>
      <c r="R2" s="88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8"/>
      <c r="BD2" s="88"/>
    </row>
    <row r="3" spans="1: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88"/>
      <c r="Q3" s="88"/>
      <c r="R3" s="88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8"/>
      <c r="BD3" s="88"/>
    </row>
    <row r="4" spans="1: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88"/>
      <c r="Q4" s="88"/>
      <c r="R4" s="88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8"/>
      <c r="BD4" s="88"/>
    </row>
    <row r="5" spans="1:5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8"/>
      <c r="Q5" s="88"/>
      <c r="R5" s="88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8"/>
      <c r="BD5" s="88"/>
    </row>
    <row r="6" spans="1:56" ht="15.75" thickBot="1" x14ac:dyDescent="0.3">
      <c r="A6" s="1"/>
      <c r="B6" s="1"/>
      <c r="C6" s="1"/>
      <c r="D6" s="1"/>
      <c r="E6" s="91" t="s">
        <v>36</v>
      </c>
      <c r="F6" s="92"/>
      <c r="G6" s="92"/>
      <c r="H6" s="92"/>
      <c r="I6" s="92"/>
      <c r="J6" s="92"/>
      <c r="K6" s="93"/>
      <c r="L6" s="1"/>
      <c r="M6" s="1"/>
      <c r="N6" s="1"/>
      <c r="O6" s="1"/>
      <c r="P6" s="88"/>
      <c r="Q6" s="88"/>
      <c r="R6" s="88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8"/>
      <c r="BD6" s="88"/>
    </row>
    <row r="7" spans="1: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8"/>
      <c r="Q7" s="88"/>
      <c r="R7" s="88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8"/>
      <c r="BD7" s="88"/>
    </row>
    <row r="8" spans="1:56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88"/>
      <c r="Q8" s="88"/>
      <c r="R8" s="88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8"/>
      <c r="BD8" s="88"/>
    </row>
    <row r="9" spans="1:56" x14ac:dyDescent="0.25">
      <c r="A9" s="1"/>
      <c r="B9" s="1"/>
      <c r="C9" s="1"/>
      <c r="D9" s="1"/>
      <c r="E9" s="68"/>
      <c r="F9" s="69"/>
      <c r="G9" s="69"/>
      <c r="H9" s="69"/>
      <c r="I9" s="69"/>
      <c r="J9" s="69"/>
      <c r="K9" s="70"/>
      <c r="L9" s="85"/>
      <c r="M9" s="1"/>
      <c r="N9" s="1"/>
      <c r="O9" s="1"/>
      <c r="P9" s="88"/>
      <c r="Q9" s="88"/>
      <c r="R9" s="88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8"/>
      <c r="BD9" s="88"/>
    </row>
    <row r="10" spans="1:56" ht="15.75" thickBot="1" x14ac:dyDescent="0.3">
      <c r="A10" s="1"/>
      <c r="B10" s="1"/>
      <c r="C10" s="1"/>
      <c r="D10" s="1"/>
      <c r="E10" s="71"/>
      <c r="F10" s="72"/>
      <c r="G10" s="72"/>
      <c r="H10" s="72"/>
      <c r="I10" s="72"/>
      <c r="J10" s="72"/>
      <c r="K10" s="73"/>
      <c r="L10" s="85">
        <v>-0.23499999999999999</v>
      </c>
      <c r="M10" s="1"/>
      <c r="N10" s="1"/>
      <c r="O10" s="1"/>
      <c r="P10" s="88"/>
      <c r="Q10" s="88"/>
      <c r="R10" s="88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8"/>
      <c r="BD10" s="88"/>
    </row>
    <row r="11" spans="1:56" ht="15.75" thickBot="1" x14ac:dyDescent="0.3">
      <c r="A11" s="1"/>
      <c r="B11" s="1"/>
      <c r="C11" s="1"/>
      <c r="D11" s="1"/>
      <c r="E11" s="71"/>
      <c r="F11" s="89" t="s">
        <v>38</v>
      </c>
      <c r="G11" s="90"/>
      <c r="H11" s="50">
        <v>15.582000000000001</v>
      </c>
      <c r="I11" s="79" t="s">
        <v>37</v>
      </c>
      <c r="J11" s="80"/>
      <c r="K11" s="81"/>
      <c r="L11" s="85">
        <v>1.8740000000000001</v>
      </c>
      <c r="M11" s="1"/>
      <c r="N11" s="1"/>
      <c r="O11" s="1"/>
      <c r="P11" s="88"/>
      <c r="Q11" s="88"/>
      <c r="R11" s="88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8"/>
      <c r="BD11" s="88"/>
    </row>
    <row r="12" spans="1:56" ht="15.75" thickBot="1" x14ac:dyDescent="0.3">
      <c r="A12" s="1"/>
      <c r="B12" s="1"/>
      <c r="C12" s="1"/>
      <c r="D12" s="1"/>
      <c r="E12" s="71"/>
      <c r="F12" s="75"/>
      <c r="G12" s="75"/>
      <c r="H12" s="75"/>
      <c r="I12" s="75"/>
      <c r="J12" s="84" t="s">
        <v>39</v>
      </c>
      <c r="K12" s="76"/>
      <c r="L12" s="85">
        <v>11.95</v>
      </c>
      <c r="M12" s="1"/>
      <c r="N12" s="1"/>
      <c r="O12" s="1"/>
      <c r="P12" s="88"/>
      <c r="Q12" s="88"/>
      <c r="R12" s="88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8"/>
      <c r="BD12" s="88"/>
    </row>
    <row r="13" spans="1:56" ht="15.75" thickBot="1" x14ac:dyDescent="0.3">
      <c r="A13" s="1"/>
      <c r="B13" s="1"/>
      <c r="C13" s="1"/>
      <c r="D13" s="1"/>
      <c r="E13" s="71"/>
      <c r="F13" s="89" t="s">
        <v>26</v>
      </c>
      <c r="G13" s="90"/>
      <c r="H13" s="86">
        <f>IF(AND(H11&gt;=L10,H11&lt;=L11),'S Milivoltagem'!E10,IF(AND(H11&gt;L11,H11&lt;=L12),'S Milivoltagem'!E41,IF(AND(H11&gt;L12,H11&lt;=L13),'S Milivoltagem'!E72,IF(AND(H11&gt;L13,H11&lt;=L14),'S Milivoltagem'!E103))))</f>
        <v>1500.0274138658447</v>
      </c>
      <c r="I13" s="82" t="s">
        <v>20</v>
      </c>
      <c r="J13" s="83"/>
      <c r="K13" s="81"/>
      <c r="L13" s="85">
        <v>17.536000000000001</v>
      </c>
      <c r="M13" s="1"/>
      <c r="N13" s="1"/>
      <c r="O13" s="1"/>
      <c r="P13" s="88"/>
      <c r="Q13" s="88"/>
      <c r="R13" s="88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8"/>
      <c r="BD13" s="88"/>
    </row>
    <row r="14" spans="1:56" x14ac:dyDescent="0.25">
      <c r="A14" s="1"/>
      <c r="B14" s="1"/>
      <c r="C14" s="1"/>
      <c r="D14" s="1"/>
      <c r="E14" s="71"/>
      <c r="F14" s="75"/>
      <c r="G14" s="75"/>
      <c r="H14" s="75"/>
      <c r="I14" s="75"/>
      <c r="J14" s="75"/>
      <c r="K14" s="76"/>
      <c r="L14" s="85">
        <v>18.693000000000001</v>
      </c>
      <c r="M14" s="1"/>
      <c r="N14" s="1"/>
      <c r="O14" s="1"/>
      <c r="P14" s="88"/>
      <c r="Q14" s="88"/>
      <c r="R14" s="88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8"/>
      <c r="BD14" s="88"/>
    </row>
    <row r="15" spans="1:56" ht="15.75" thickBot="1" x14ac:dyDescent="0.3">
      <c r="A15" s="1"/>
      <c r="B15" s="1"/>
      <c r="C15" s="1"/>
      <c r="D15" s="1"/>
      <c r="E15" s="74"/>
      <c r="F15" s="77"/>
      <c r="G15" s="77"/>
      <c r="H15" s="77"/>
      <c r="I15" s="77"/>
      <c r="J15" s="77"/>
      <c r="K15" s="78"/>
      <c r="L15" s="85"/>
      <c r="M15" s="1"/>
      <c r="N15" s="1"/>
      <c r="O15" s="1"/>
      <c r="P15" s="88"/>
      <c r="Q15" s="88"/>
      <c r="R15" s="88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8"/>
      <c r="BD15" s="88"/>
    </row>
    <row r="16" spans="1:5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88"/>
      <c r="Q16" s="88"/>
      <c r="R16" s="88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8"/>
      <c r="BD16" s="88"/>
    </row>
    <row r="17" spans="1:5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88"/>
      <c r="Q17" s="88"/>
      <c r="R17" s="88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8"/>
      <c r="BD17" s="88"/>
    </row>
    <row r="18" spans="1:5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88"/>
      <c r="Q18" s="88"/>
      <c r="R18" s="88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8"/>
      <c r="BD18" s="88"/>
    </row>
    <row r="19" spans="1:5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88"/>
      <c r="Q19" s="88"/>
      <c r="R19" s="88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8"/>
      <c r="BD19" s="88"/>
    </row>
    <row r="20" spans="1:5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88"/>
      <c r="Q20" s="88"/>
      <c r="R20" s="88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8"/>
      <c r="BD20" s="88"/>
    </row>
    <row r="21" spans="1:5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88"/>
      <c r="Q21" s="88"/>
      <c r="R21" s="88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8"/>
      <c r="BD21" s="88"/>
    </row>
    <row r="22" spans="1:5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88"/>
      <c r="Q22" s="88"/>
      <c r="R22" s="88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8"/>
      <c r="BD22" s="88"/>
    </row>
    <row r="23" spans="1:5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88"/>
      <c r="Q23" s="88"/>
      <c r="R23" s="88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8"/>
      <c r="BD23" s="88"/>
    </row>
    <row r="24" spans="1:5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88"/>
      <c r="Q24" s="88"/>
      <c r="R24" s="88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8"/>
      <c r="BD24" s="88"/>
    </row>
    <row r="25" spans="1:5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88"/>
      <c r="Q25" s="88"/>
      <c r="R25" s="88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8"/>
      <c r="BD25" s="88"/>
    </row>
    <row r="26" spans="1:5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88"/>
      <c r="Q26" s="88"/>
      <c r="R26" s="88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8"/>
      <c r="BD26" s="88"/>
    </row>
    <row r="27" spans="1:5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88"/>
      <c r="Q27" s="88"/>
      <c r="R27" s="88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8"/>
      <c r="BD27" s="88"/>
    </row>
    <row r="28" spans="1:5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88"/>
      <c r="Q28" s="88"/>
      <c r="R28" s="88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8"/>
      <c r="BD28" s="88"/>
    </row>
    <row r="29" spans="1:5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88"/>
      <c r="Q29" s="88"/>
      <c r="R29" s="88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8"/>
      <c r="BD29" s="88"/>
    </row>
    <row r="30" spans="1:56" x14ac:dyDescent="0.2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8"/>
      <c r="BD30" s="88"/>
    </row>
    <row r="31" spans="1:56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8"/>
      <c r="BD31" s="88"/>
    </row>
    <row r="32" spans="1:56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8"/>
      <c r="BD32" s="88"/>
    </row>
    <row r="33" spans="1:56" x14ac:dyDescent="0.2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8"/>
      <c r="BD33" s="88"/>
    </row>
    <row r="34" spans="1:56" x14ac:dyDescent="0.2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8"/>
      <c r="BD34" s="88"/>
    </row>
    <row r="35" spans="1:56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8"/>
      <c r="BD35" s="88"/>
    </row>
    <row r="36" spans="1:56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8"/>
      <c r="BD36" s="88"/>
    </row>
    <row r="37" spans="1:56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8"/>
      <c r="BD37" s="88"/>
    </row>
    <row r="38" spans="1:56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8"/>
      <c r="BD38" s="88"/>
    </row>
    <row r="39" spans="1:56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8"/>
      <c r="BD39" s="88"/>
    </row>
    <row r="40" spans="1:56" x14ac:dyDescent="0.2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8"/>
      <c r="BD40" s="88"/>
    </row>
    <row r="41" spans="1:56" x14ac:dyDescent="0.2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8"/>
      <c r="BD41" s="88"/>
    </row>
    <row r="42" spans="1:56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8"/>
      <c r="BD42" s="88"/>
    </row>
    <row r="43" spans="1:56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8"/>
      <c r="BD43" s="88"/>
    </row>
    <row r="44" spans="1:56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8"/>
      <c r="BD44" s="88"/>
    </row>
    <row r="45" spans="1:56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8"/>
      <c r="BD45" s="88"/>
    </row>
    <row r="46" spans="1:56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8"/>
      <c r="BD46" s="88"/>
    </row>
    <row r="47" spans="1:56" x14ac:dyDescent="0.2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8"/>
      <c r="BD47" s="88"/>
    </row>
    <row r="48" spans="1:56" x14ac:dyDescent="0.2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8"/>
      <c r="BD48" s="88"/>
    </row>
    <row r="49" spans="1:56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8"/>
      <c r="BD49" s="88"/>
    </row>
    <row r="50" spans="1:56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8"/>
      <c r="BD50" s="88"/>
    </row>
    <row r="51" spans="1:56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8"/>
      <c r="BD51" s="88"/>
    </row>
    <row r="52" spans="1:56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8"/>
      <c r="BD52" s="88"/>
    </row>
    <row r="53" spans="1:56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8"/>
      <c r="BD53" s="88"/>
    </row>
    <row r="54" spans="1:56" x14ac:dyDescent="0.2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8"/>
      <c r="BD54" s="88"/>
    </row>
    <row r="55" spans="1:56" x14ac:dyDescent="0.2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8"/>
      <c r="BD55" s="88"/>
    </row>
    <row r="56" spans="1:56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8"/>
      <c r="BD56" s="88"/>
    </row>
    <row r="57" spans="1:56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8"/>
      <c r="BD57" s="88"/>
    </row>
    <row r="58" spans="1:56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8"/>
      <c r="BD58" s="88"/>
    </row>
    <row r="59" spans="1:56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8"/>
      <c r="BD59" s="88"/>
    </row>
    <row r="60" spans="1:56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8"/>
      <c r="BD60" s="88"/>
    </row>
    <row r="61" spans="1:56" x14ac:dyDescent="0.25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8"/>
      <c r="BD61" s="88"/>
    </row>
    <row r="62" spans="1:56" x14ac:dyDescent="0.2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8"/>
      <c r="BD62" s="88"/>
    </row>
    <row r="63" spans="1:56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8"/>
      <c r="BD63" s="88"/>
    </row>
    <row r="64" spans="1:56" x14ac:dyDescent="0.2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8"/>
      <c r="BD64" s="88"/>
    </row>
    <row r="65" spans="1:56" x14ac:dyDescent="0.2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8"/>
      <c r="BD65" s="88"/>
    </row>
    <row r="66" spans="1:56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8"/>
      <c r="BD66" s="88"/>
    </row>
    <row r="67" spans="1:56" x14ac:dyDescent="0.2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8"/>
      <c r="BD67" s="88"/>
    </row>
    <row r="68" spans="1:56" x14ac:dyDescent="0.2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8"/>
      <c r="BD68" s="88"/>
    </row>
    <row r="69" spans="1:56" x14ac:dyDescent="0.2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8"/>
      <c r="BD69" s="88"/>
    </row>
    <row r="70" spans="1:56" x14ac:dyDescent="0.2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8"/>
      <c r="BD70" s="88"/>
    </row>
    <row r="71" spans="1:56" x14ac:dyDescent="0.2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8"/>
      <c r="BD71" s="88"/>
    </row>
    <row r="72" spans="1:56" x14ac:dyDescent="0.2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8"/>
      <c r="BD72" s="88"/>
    </row>
    <row r="73" spans="1:56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8"/>
      <c r="BD73" s="88"/>
    </row>
    <row r="74" spans="1:56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8"/>
      <c r="BD74" s="88"/>
    </row>
    <row r="75" spans="1:56" x14ac:dyDescent="0.2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8"/>
      <c r="BD75" s="88"/>
    </row>
    <row r="76" spans="1:56" x14ac:dyDescent="0.2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8"/>
      <c r="BD76" s="88"/>
    </row>
    <row r="77" spans="1:56" x14ac:dyDescent="0.2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8"/>
      <c r="BD77" s="88"/>
    </row>
    <row r="78" spans="1:56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8"/>
      <c r="BD78" s="88"/>
    </row>
    <row r="79" spans="1:56" x14ac:dyDescent="0.2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8"/>
      <c r="BD79" s="88"/>
    </row>
    <row r="80" spans="1:56" x14ac:dyDescent="0.2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8"/>
      <c r="BD80" s="88"/>
    </row>
    <row r="81" spans="1:56" x14ac:dyDescent="0.2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8"/>
      <c r="BD81" s="88"/>
    </row>
    <row r="82" spans="1:56" x14ac:dyDescent="0.2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8"/>
      <c r="BD82" s="88"/>
    </row>
    <row r="83" spans="1:56" x14ac:dyDescent="0.25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8"/>
      <c r="BD83" s="88"/>
    </row>
    <row r="84" spans="1:56" x14ac:dyDescent="0.2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8"/>
      <c r="BD84" s="88"/>
    </row>
    <row r="85" spans="1:56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8"/>
      <c r="BD85" s="88"/>
    </row>
    <row r="86" spans="1:56" x14ac:dyDescent="0.25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8"/>
      <c r="BD86" s="88"/>
    </row>
    <row r="87" spans="1:56" x14ac:dyDescent="0.25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8"/>
      <c r="BD87" s="88"/>
    </row>
    <row r="88" spans="1:56" x14ac:dyDescent="0.2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8"/>
      <c r="BD88" s="88"/>
    </row>
    <row r="89" spans="1:56" x14ac:dyDescent="0.25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8"/>
      <c r="BD89" s="88"/>
    </row>
    <row r="90" spans="1:56" x14ac:dyDescent="0.2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8"/>
      <c r="BD90" s="88"/>
    </row>
    <row r="91" spans="1:56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8"/>
      <c r="BD91" s="88"/>
    </row>
    <row r="92" spans="1:56" x14ac:dyDescent="0.25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88"/>
      <c r="BD92" s="88"/>
    </row>
    <row r="93" spans="1:56" x14ac:dyDescent="0.2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88"/>
      <c r="BD93" s="88"/>
    </row>
    <row r="94" spans="1:56" x14ac:dyDescent="0.2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8"/>
      <c r="BD94" s="88"/>
    </row>
    <row r="95" spans="1:56" x14ac:dyDescent="0.25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8"/>
      <c r="BD95" s="88"/>
    </row>
    <row r="96" spans="1:56" x14ac:dyDescent="0.2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8"/>
      <c r="BD96" s="88"/>
    </row>
    <row r="97" spans="1:56" x14ac:dyDescent="0.25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88"/>
      <c r="BD97" s="88"/>
    </row>
    <row r="98" spans="1:56" x14ac:dyDescent="0.25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  <c r="AU98" s="87"/>
      <c r="AV98" s="87"/>
      <c r="AW98" s="87"/>
      <c r="AX98" s="87"/>
      <c r="AY98" s="87"/>
      <c r="AZ98" s="87"/>
      <c r="BA98" s="87"/>
      <c r="BB98" s="87"/>
      <c r="BC98" s="88"/>
      <c r="BD98" s="88"/>
    </row>
    <row r="99" spans="1:56" x14ac:dyDescent="0.25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88"/>
      <c r="BD99" s="88"/>
    </row>
    <row r="100" spans="1:56" x14ac:dyDescent="0.25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8"/>
      <c r="BD100" s="88"/>
    </row>
    <row r="101" spans="1:56" x14ac:dyDescent="0.25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8"/>
      <c r="BD101" s="88"/>
    </row>
    <row r="102" spans="1:56" x14ac:dyDescent="0.25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8"/>
      <c r="BD102" s="88"/>
    </row>
    <row r="103" spans="1:56" x14ac:dyDescent="0.25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8"/>
      <c r="BD103" s="88"/>
    </row>
    <row r="104" spans="1:56" x14ac:dyDescent="0.2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8"/>
      <c r="BD104" s="88"/>
    </row>
    <row r="105" spans="1:56" x14ac:dyDescent="0.2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8"/>
      <c r="BD105" s="88"/>
    </row>
    <row r="106" spans="1:56" x14ac:dyDescent="0.25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8"/>
      <c r="BD106" s="88"/>
    </row>
    <row r="107" spans="1:56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8"/>
      <c r="BD107" s="88"/>
    </row>
    <row r="108" spans="1:56" x14ac:dyDescent="0.25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8"/>
      <c r="BD108" s="88"/>
    </row>
    <row r="109" spans="1:56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8"/>
      <c r="BD109" s="88"/>
    </row>
    <row r="110" spans="1:56" x14ac:dyDescent="0.25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8"/>
      <c r="BD110" s="88"/>
    </row>
    <row r="111" spans="1:56" x14ac:dyDescent="0.25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8"/>
      <c r="BD111" s="88"/>
    </row>
    <row r="112" spans="1:56" x14ac:dyDescent="0.25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8"/>
      <c r="BD112" s="88"/>
    </row>
    <row r="113" spans="1:56" x14ac:dyDescent="0.25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8"/>
      <c r="BD113" s="88"/>
    </row>
    <row r="114" spans="1:56" x14ac:dyDescent="0.25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8"/>
      <c r="BD114" s="88"/>
    </row>
    <row r="115" spans="1:56" x14ac:dyDescent="0.2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8"/>
      <c r="BD115" s="88"/>
    </row>
    <row r="116" spans="1:56" x14ac:dyDescent="0.25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8"/>
      <c r="BD116" s="88"/>
    </row>
    <row r="117" spans="1:56" x14ac:dyDescent="0.2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8"/>
      <c r="BD117" s="88"/>
    </row>
    <row r="118" spans="1:56" x14ac:dyDescent="0.2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8"/>
      <c r="BD118" s="88"/>
    </row>
    <row r="119" spans="1:56" x14ac:dyDescent="0.2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8"/>
      <c r="BD119" s="88"/>
    </row>
    <row r="120" spans="1:56" x14ac:dyDescent="0.25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8"/>
      <c r="BD120" s="88"/>
    </row>
    <row r="121" spans="1:56" x14ac:dyDescent="0.25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8"/>
      <c r="BD121" s="88"/>
    </row>
    <row r="122" spans="1:56" x14ac:dyDescent="0.25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8"/>
      <c r="BD122" s="88"/>
    </row>
    <row r="123" spans="1:56" x14ac:dyDescent="0.25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8"/>
      <c r="BD123" s="88"/>
    </row>
    <row r="124" spans="1:56" x14ac:dyDescent="0.25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8"/>
      <c r="BD124" s="88"/>
    </row>
    <row r="125" spans="1:56" x14ac:dyDescent="0.2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8"/>
      <c r="BD125" s="88"/>
    </row>
    <row r="126" spans="1:56" x14ac:dyDescent="0.2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8"/>
      <c r="BD126" s="88"/>
    </row>
    <row r="127" spans="1:56" x14ac:dyDescent="0.2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8"/>
      <c r="BD127" s="88"/>
    </row>
    <row r="128" spans="1:56" x14ac:dyDescent="0.2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8"/>
      <c r="BD128" s="88"/>
    </row>
    <row r="129" spans="1:56" x14ac:dyDescent="0.25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8"/>
      <c r="BD129" s="88"/>
    </row>
    <row r="130" spans="1:56" x14ac:dyDescent="0.25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8"/>
      <c r="BD130" s="88"/>
    </row>
    <row r="131" spans="1:56" x14ac:dyDescent="0.25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8"/>
      <c r="BD131" s="88"/>
    </row>
    <row r="132" spans="1:56" x14ac:dyDescent="0.25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88"/>
      <c r="BD132" s="88"/>
    </row>
    <row r="133" spans="1:56" x14ac:dyDescent="0.25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88"/>
      <c r="BD133" s="88"/>
    </row>
    <row r="134" spans="1:56" x14ac:dyDescent="0.25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88"/>
      <c r="BD134" s="88"/>
    </row>
    <row r="135" spans="1:56" x14ac:dyDescent="0.2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88"/>
      <c r="BD135" s="88"/>
    </row>
    <row r="136" spans="1:56" x14ac:dyDescent="0.2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8"/>
      <c r="BD136" s="88"/>
    </row>
    <row r="137" spans="1:56" x14ac:dyDescent="0.25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8"/>
      <c r="BD137" s="88"/>
    </row>
    <row r="138" spans="1:56" x14ac:dyDescent="0.25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8"/>
      <c r="BD138" s="88"/>
    </row>
    <row r="139" spans="1:56" x14ac:dyDescent="0.25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8"/>
      <c r="BD139" s="88"/>
    </row>
    <row r="140" spans="1:56" x14ac:dyDescent="0.25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8"/>
      <c r="BD140" s="88"/>
    </row>
    <row r="141" spans="1:56" x14ac:dyDescent="0.25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8"/>
      <c r="BD141" s="88"/>
    </row>
    <row r="142" spans="1:56" x14ac:dyDescent="0.25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8"/>
      <c r="BD142" s="88"/>
    </row>
    <row r="143" spans="1:56" x14ac:dyDescent="0.2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8"/>
      <c r="BD143" s="88"/>
    </row>
    <row r="144" spans="1:56" x14ac:dyDescent="0.25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8"/>
      <c r="BD144" s="88"/>
    </row>
    <row r="145" spans="1:56" x14ac:dyDescent="0.2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8"/>
      <c r="BD145" s="88"/>
    </row>
    <row r="146" spans="1:56" x14ac:dyDescent="0.25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8"/>
      <c r="BD146" s="88"/>
    </row>
    <row r="147" spans="1:56" x14ac:dyDescent="0.2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8"/>
      <c r="BD147" s="88"/>
    </row>
    <row r="148" spans="1:56" x14ac:dyDescent="0.2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8"/>
      <c r="BD148" s="88"/>
    </row>
    <row r="149" spans="1:56" x14ac:dyDescent="0.2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8"/>
      <c r="BD149" s="88"/>
    </row>
    <row r="150" spans="1:56" x14ac:dyDescent="0.2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8"/>
      <c r="BD150" s="88"/>
    </row>
    <row r="151" spans="1:56" x14ac:dyDescent="0.2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8"/>
      <c r="BD151" s="88"/>
    </row>
    <row r="152" spans="1:56" x14ac:dyDescent="0.2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88"/>
      <c r="BD152" s="88"/>
    </row>
    <row r="153" spans="1:56" x14ac:dyDescent="0.25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8"/>
      <c r="BD153" s="88"/>
    </row>
    <row r="154" spans="1:56" x14ac:dyDescent="0.2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7"/>
      <c r="AU154" s="87"/>
      <c r="AV154" s="87"/>
      <c r="AW154" s="87"/>
      <c r="AX154" s="87"/>
      <c r="AY154" s="87"/>
      <c r="AZ154" s="87"/>
      <c r="BA154" s="87"/>
      <c r="BB154" s="87"/>
      <c r="BC154" s="88"/>
      <c r="BD154" s="88"/>
    </row>
    <row r="155" spans="1:56" x14ac:dyDescent="0.2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88"/>
      <c r="BD155" s="88"/>
    </row>
    <row r="156" spans="1:56" x14ac:dyDescent="0.25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88"/>
      <c r="BD156" s="88"/>
    </row>
    <row r="157" spans="1:56" x14ac:dyDescent="0.25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88"/>
      <c r="BD157" s="88"/>
    </row>
    <row r="158" spans="1:56" x14ac:dyDescent="0.25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88"/>
      <c r="BD158" s="88"/>
    </row>
    <row r="159" spans="1:56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8"/>
      <c r="BD159" s="88"/>
    </row>
    <row r="160" spans="1:56" x14ac:dyDescent="0.2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88"/>
      <c r="BD160" s="88"/>
    </row>
    <row r="161" spans="1:56" x14ac:dyDescent="0.25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88"/>
      <c r="BD161" s="88"/>
    </row>
    <row r="162" spans="1:56" x14ac:dyDescent="0.25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88"/>
      <c r="BD162" s="88"/>
    </row>
    <row r="163" spans="1:56" x14ac:dyDescent="0.2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88"/>
      <c r="BD163" s="88"/>
    </row>
    <row r="164" spans="1:56" x14ac:dyDescent="0.25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8"/>
      <c r="BD164" s="88"/>
    </row>
    <row r="165" spans="1:56" x14ac:dyDescent="0.2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  <c r="AL165" s="87"/>
      <c r="AM165" s="87"/>
      <c r="AN165" s="87"/>
      <c r="AO165" s="87"/>
      <c r="AP165" s="87"/>
      <c r="AQ165" s="87"/>
      <c r="AR165" s="87"/>
      <c r="AS165" s="87"/>
      <c r="AT165" s="87"/>
      <c r="AU165" s="87"/>
      <c r="AV165" s="87"/>
      <c r="AW165" s="87"/>
      <c r="AX165" s="87"/>
      <c r="AY165" s="87"/>
      <c r="AZ165" s="87"/>
      <c r="BA165" s="87"/>
      <c r="BB165" s="87"/>
      <c r="BC165" s="88"/>
      <c r="BD165" s="88"/>
    </row>
    <row r="166" spans="1:56" x14ac:dyDescent="0.25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88"/>
      <c r="BD166" s="88"/>
    </row>
    <row r="167" spans="1:56" x14ac:dyDescent="0.25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88"/>
      <c r="BD167" s="88"/>
    </row>
    <row r="168" spans="1:56" x14ac:dyDescent="0.25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  <c r="AL168" s="87"/>
      <c r="AM168" s="87"/>
      <c r="AN168" s="87"/>
      <c r="AO168" s="87"/>
      <c r="AP168" s="87"/>
      <c r="AQ168" s="87"/>
      <c r="AR168" s="87"/>
      <c r="AS168" s="87"/>
      <c r="AT168" s="87"/>
      <c r="AU168" s="87"/>
      <c r="AV168" s="87"/>
      <c r="AW168" s="87"/>
      <c r="AX168" s="87"/>
      <c r="AY168" s="87"/>
      <c r="AZ168" s="87"/>
      <c r="BA168" s="87"/>
      <c r="BB168" s="87"/>
      <c r="BC168" s="88"/>
      <c r="BD168" s="88"/>
    </row>
    <row r="169" spans="1:56" x14ac:dyDescent="0.25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8"/>
      <c r="BD169" s="88"/>
    </row>
    <row r="170" spans="1:56" x14ac:dyDescent="0.25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87"/>
      <c r="AY170" s="87"/>
      <c r="AZ170" s="87"/>
      <c r="BA170" s="87"/>
      <c r="BB170" s="87"/>
      <c r="BC170" s="88"/>
      <c r="BD170" s="88"/>
    </row>
    <row r="171" spans="1:56" x14ac:dyDescent="0.25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  <c r="AE171" s="87"/>
      <c r="AF171" s="87"/>
      <c r="AG171" s="87"/>
      <c r="AH171" s="87"/>
      <c r="AI171" s="87"/>
      <c r="AJ171" s="87"/>
      <c r="AK171" s="87"/>
      <c r="AL171" s="87"/>
      <c r="AM171" s="87"/>
      <c r="AN171" s="87"/>
      <c r="AO171" s="87"/>
      <c r="AP171" s="87"/>
      <c r="AQ171" s="87"/>
      <c r="AR171" s="87"/>
      <c r="AS171" s="87"/>
      <c r="AT171" s="87"/>
      <c r="AU171" s="87"/>
      <c r="AV171" s="87"/>
      <c r="AW171" s="87"/>
      <c r="AX171" s="87"/>
      <c r="AY171" s="87"/>
      <c r="AZ171" s="87"/>
      <c r="BA171" s="87"/>
      <c r="BB171" s="87"/>
      <c r="BC171" s="88"/>
      <c r="BD171" s="88"/>
    </row>
    <row r="172" spans="1:56" x14ac:dyDescent="0.2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87"/>
      <c r="AY172" s="87"/>
      <c r="AZ172" s="87"/>
      <c r="BA172" s="87"/>
      <c r="BB172" s="87"/>
      <c r="BC172" s="88"/>
      <c r="BD172" s="88"/>
    </row>
    <row r="173" spans="1:56" x14ac:dyDescent="0.2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  <c r="AL173" s="87"/>
      <c r="AM173" s="87"/>
      <c r="AN173" s="87"/>
      <c r="AO173" s="87"/>
      <c r="AP173" s="87"/>
      <c r="AQ173" s="87"/>
      <c r="AR173" s="87"/>
      <c r="AS173" s="87"/>
      <c r="AT173" s="87"/>
      <c r="AU173" s="87"/>
      <c r="AV173" s="87"/>
      <c r="AW173" s="87"/>
      <c r="AX173" s="87"/>
      <c r="AY173" s="87"/>
      <c r="AZ173" s="87"/>
      <c r="BA173" s="87"/>
      <c r="BB173" s="87"/>
      <c r="BC173" s="88"/>
      <c r="BD173" s="88"/>
    </row>
    <row r="174" spans="1:56" x14ac:dyDescent="0.2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  <c r="AL174" s="87"/>
      <c r="AM174" s="87"/>
      <c r="AN174" s="87"/>
      <c r="AO174" s="87"/>
      <c r="AP174" s="87"/>
      <c r="AQ174" s="87"/>
      <c r="AR174" s="87"/>
      <c r="AS174" s="87"/>
      <c r="AT174" s="87"/>
      <c r="AU174" s="87"/>
      <c r="AV174" s="87"/>
      <c r="AW174" s="87"/>
      <c r="AX174" s="87"/>
      <c r="AY174" s="87"/>
      <c r="AZ174" s="87"/>
      <c r="BA174" s="87"/>
      <c r="BB174" s="87"/>
      <c r="BC174" s="88"/>
      <c r="BD174" s="88"/>
    </row>
    <row r="175" spans="1:56" x14ac:dyDescent="0.2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88"/>
      <c r="BD175" s="88"/>
    </row>
    <row r="176" spans="1:56" x14ac:dyDescent="0.2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87"/>
      <c r="AY176" s="87"/>
      <c r="AZ176" s="87"/>
      <c r="BA176" s="87"/>
      <c r="BB176" s="87"/>
      <c r="BC176" s="88"/>
      <c r="BD176" s="88"/>
    </row>
    <row r="177" spans="1:56" x14ac:dyDescent="0.25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7"/>
      <c r="AO177" s="87"/>
      <c r="AP177" s="87"/>
      <c r="AQ177" s="87"/>
      <c r="AR177" s="87"/>
      <c r="AS177" s="87"/>
      <c r="AT177" s="87"/>
      <c r="AU177" s="87"/>
      <c r="AV177" s="87"/>
      <c r="AW177" s="87"/>
      <c r="AX177" s="87"/>
      <c r="AY177" s="87"/>
      <c r="AZ177" s="87"/>
      <c r="BA177" s="87"/>
      <c r="BB177" s="87"/>
      <c r="BC177" s="88"/>
      <c r="BD177" s="88"/>
    </row>
    <row r="178" spans="1:56" x14ac:dyDescent="0.25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  <c r="AL178" s="87"/>
      <c r="AM178" s="87"/>
      <c r="AN178" s="87"/>
      <c r="AO178" s="87"/>
      <c r="AP178" s="87"/>
      <c r="AQ178" s="87"/>
      <c r="AR178" s="87"/>
      <c r="AS178" s="87"/>
      <c r="AT178" s="87"/>
      <c r="AU178" s="87"/>
      <c r="AV178" s="87"/>
      <c r="AW178" s="87"/>
      <c r="AX178" s="87"/>
      <c r="AY178" s="87"/>
      <c r="AZ178" s="87"/>
      <c r="BA178" s="87"/>
      <c r="BB178" s="87"/>
      <c r="BC178" s="88"/>
      <c r="BD178" s="88"/>
    </row>
    <row r="179" spans="1:56" x14ac:dyDescent="0.25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87"/>
      <c r="AY179" s="87"/>
      <c r="AZ179" s="87"/>
      <c r="BA179" s="87"/>
      <c r="BB179" s="87"/>
      <c r="BC179" s="88"/>
      <c r="BD179" s="88"/>
    </row>
    <row r="180" spans="1:56" x14ac:dyDescent="0.25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  <c r="AC180" s="87"/>
      <c r="AD180" s="87"/>
      <c r="AE180" s="87"/>
      <c r="AF180" s="87"/>
      <c r="AG180" s="87"/>
      <c r="AH180" s="87"/>
      <c r="AI180" s="87"/>
      <c r="AJ180" s="87"/>
      <c r="AK180" s="87"/>
      <c r="AL180" s="87"/>
      <c r="AM180" s="87"/>
      <c r="AN180" s="87"/>
      <c r="AO180" s="87"/>
      <c r="AP180" s="87"/>
      <c r="AQ180" s="87"/>
      <c r="AR180" s="87"/>
      <c r="AS180" s="87"/>
      <c r="AT180" s="87"/>
      <c r="AU180" s="87"/>
      <c r="AV180" s="87"/>
      <c r="AW180" s="87"/>
      <c r="AX180" s="87"/>
      <c r="AY180" s="87"/>
      <c r="AZ180" s="87"/>
      <c r="BA180" s="87"/>
      <c r="BB180" s="87"/>
      <c r="BC180" s="88"/>
      <c r="BD180" s="88"/>
    </row>
    <row r="181" spans="1:56" x14ac:dyDescent="0.2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  <c r="AL181" s="87"/>
      <c r="AM181" s="87"/>
      <c r="AN181" s="87"/>
      <c r="AO181" s="87"/>
      <c r="AP181" s="87"/>
      <c r="AQ181" s="87"/>
      <c r="AR181" s="87"/>
      <c r="AS181" s="87"/>
      <c r="AT181" s="87"/>
      <c r="AU181" s="87"/>
      <c r="AV181" s="87"/>
      <c r="AW181" s="87"/>
      <c r="AX181" s="87"/>
      <c r="AY181" s="87"/>
      <c r="AZ181" s="87"/>
      <c r="BA181" s="87"/>
      <c r="BB181" s="87"/>
      <c r="BC181" s="88"/>
      <c r="BD181" s="88"/>
    </row>
    <row r="182" spans="1:56" x14ac:dyDescent="0.25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8"/>
      <c r="BD182" s="88"/>
    </row>
    <row r="183" spans="1:56" x14ac:dyDescent="0.25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  <c r="AE183" s="87"/>
      <c r="AF183" s="87"/>
      <c r="AG183" s="87"/>
      <c r="AH183" s="87"/>
      <c r="AI183" s="87"/>
      <c r="AJ183" s="87"/>
      <c r="AK183" s="87"/>
      <c r="AL183" s="87"/>
      <c r="AM183" s="87"/>
      <c r="AN183" s="87"/>
      <c r="AO183" s="87"/>
      <c r="AP183" s="87"/>
      <c r="AQ183" s="87"/>
      <c r="AR183" s="87"/>
      <c r="AS183" s="87"/>
      <c r="AT183" s="87"/>
      <c r="AU183" s="87"/>
      <c r="AV183" s="87"/>
      <c r="AW183" s="87"/>
      <c r="AX183" s="87"/>
      <c r="AY183" s="87"/>
      <c r="AZ183" s="87"/>
      <c r="BA183" s="87"/>
      <c r="BB183" s="87"/>
      <c r="BC183" s="88"/>
      <c r="BD183" s="88"/>
    </row>
    <row r="184" spans="1:56" x14ac:dyDescent="0.25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87"/>
      <c r="AY184" s="87"/>
      <c r="AZ184" s="87"/>
      <c r="BA184" s="87"/>
      <c r="BB184" s="87"/>
      <c r="BC184" s="88"/>
      <c r="BD184" s="88"/>
    </row>
    <row r="185" spans="1:56" x14ac:dyDescent="0.2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7"/>
      <c r="AX185" s="87"/>
      <c r="AY185" s="87"/>
      <c r="AZ185" s="87"/>
      <c r="BA185" s="87"/>
      <c r="BB185" s="87"/>
      <c r="BC185" s="88"/>
      <c r="BD185" s="88"/>
    </row>
    <row r="186" spans="1:56" x14ac:dyDescent="0.25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87"/>
      <c r="AD186" s="87"/>
      <c r="AE186" s="87"/>
      <c r="AF186" s="87"/>
      <c r="AG186" s="87"/>
      <c r="AH186" s="87"/>
      <c r="AI186" s="87"/>
      <c r="AJ186" s="87"/>
      <c r="AK186" s="87"/>
      <c r="AL186" s="87"/>
      <c r="AM186" s="87"/>
      <c r="AN186" s="87"/>
      <c r="AO186" s="87"/>
      <c r="AP186" s="87"/>
      <c r="AQ186" s="87"/>
      <c r="AR186" s="87"/>
      <c r="AS186" s="87"/>
      <c r="AT186" s="87"/>
      <c r="AU186" s="87"/>
      <c r="AV186" s="87"/>
      <c r="AW186" s="87"/>
      <c r="AX186" s="87"/>
      <c r="AY186" s="87"/>
      <c r="AZ186" s="87"/>
      <c r="BA186" s="87"/>
      <c r="BB186" s="87"/>
      <c r="BC186" s="88"/>
      <c r="BD186" s="88"/>
    </row>
    <row r="187" spans="1:56" x14ac:dyDescent="0.25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  <c r="AN187" s="87"/>
      <c r="AO187" s="87"/>
      <c r="AP187" s="87"/>
      <c r="AQ187" s="87"/>
      <c r="AR187" s="87"/>
      <c r="AS187" s="87"/>
      <c r="AT187" s="87"/>
      <c r="AU187" s="87"/>
      <c r="AV187" s="87"/>
      <c r="AW187" s="87"/>
      <c r="AX187" s="87"/>
      <c r="AY187" s="87"/>
      <c r="AZ187" s="87"/>
      <c r="BA187" s="87"/>
      <c r="BB187" s="87"/>
      <c r="BC187" s="88"/>
      <c r="BD187" s="88"/>
    </row>
    <row r="188" spans="1:56" x14ac:dyDescent="0.25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7"/>
      <c r="AV188" s="87"/>
      <c r="AW188" s="87"/>
      <c r="AX188" s="87"/>
      <c r="AY188" s="87"/>
      <c r="AZ188" s="87"/>
      <c r="BA188" s="87"/>
      <c r="BB188" s="87"/>
      <c r="BC188" s="88"/>
      <c r="BD188" s="88"/>
    </row>
    <row r="189" spans="1:56" x14ac:dyDescent="0.2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/>
      <c r="AE189" s="87"/>
      <c r="AF189" s="87"/>
      <c r="AG189" s="87"/>
      <c r="AH189" s="87"/>
      <c r="AI189" s="87"/>
      <c r="AJ189" s="87"/>
      <c r="AK189" s="87"/>
      <c r="AL189" s="87"/>
      <c r="AM189" s="87"/>
      <c r="AN189" s="87"/>
      <c r="AO189" s="87"/>
      <c r="AP189" s="87"/>
      <c r="AQ189" s="87"/>
      <c r="AR189" s="87"/>
      <c r="AS189" s="87"/>
      <c r="AT189" s="87"/>
      <c r="AU189" s="87"/>
      <c r="AV189" s="87"/>
      <c r="AW189" s="87"/>
      <c r="AX189" s="87"/>
      <c r="AY189" s="87"/>
      <c r="AZ189" s="87"/>
      <c r="BA189" s="87"/>
      <c r="BB189" s="87"/>
      <c r="BC189" s="88"/>
      <c r="BD189" s="88"/>
    </row>
    <row r="190" spans="1:56" x14ac:dyDescent="0.2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88"/>
      <c r="BD190" s="88"/>
    </row>
    <row r="191" spans="1:56" x14ac:dyDescent="0.25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</row>
    <row r="192" spans="1:56" x14ac:dyDescent="0.25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</row>
    <row r="193" spans="1:56" x14ac:dyDescent="0.25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</row>
    <row r="194" spans="1:56" x14ac:dyDescent="0.2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</row>
    <row r="195" spans="1:56" x14ac:dyDescent="0.2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spans="1:56" x14ac:dyDescent="0.25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</sheetData>
  <sheetProtection algorithmName="SHA-512" hashValue="kVBsQ1lPVxnL24qnfP8+yUedn5VKAoMOIpZJmnF9Q8D5DCw2sE78Cg+1WenW34eK8BBFJ2Fc8k8AqxUoBj0kPA==" saltValue="J1qYrk/VAcbtcuKZVOEmDg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499984740745262"/>
  </sheetPr>
  <dimension ref="A1:BB190"/>
  <sheetViews>
    <sheetView zoomScaleNormal="100" workbookViewId="0">
      <selection activeCell="A103" sqref="A103:XFD103"/>
    </sheetView>
  </sheetViews>
  <sheetFormatPr defaultRowHeight="15" x14ac:dyDescent="0.25"/>
  <cols>
    <col min="1" max="1" width="2.7109375" style="2" customWidth="1"/>
    <col min="2" max="2" width="3.28515625" style="2" customWidth="1"/>
    <col min="3" max="3" width="29.7109375" style="2" customWidth="1"/>
    <col min="4" max="4" width="8.28515625" style="2" customWidth="1"/>
    <col min="5" max="5" width="24.7109375" style="2" customWidth="1"/>
    <col min="6" max="6" width="5.5703125" style="2" customWidth="1"/>
    <col min="7" max="7" width="12.7109375" style="2" customWidth="1"/>
    <col min="8" max="8" width="21.28515625" style="2" customWidth="1"/>
    <col min="9" max="9" width="10.140625" style="2" customWidth="1"/>
    <col min="10" max="12" width="0.85546875" style="2" customWidth="1"/>
    <col min="13" max="13" width="20.7109375" style="2" customWidth="1"/>
    <col min="14" max="14" width="10.7109375" style="2" customWidth="1"/>
    <col min="15" max="15" width="2.7109375" style="2" customWidth="1"/>
    <col min="16" max="19" width="0" style="2" hidden="1" customWidth="1"/>
    <col min="20" max="20" width="9.140625" style="2"/>
    <col min="21" max="21" width="25.7109375" style="2" customWidth="1"/>
    <col min="22" max="22" width="1.5703125" style="2" customWidth="1"/>
    <col min="23" max="23" width="9.140625" style="2"/>
    <col min="24" max="24" width="25.7109375" style="2" customWidth="1"/>
    <col min="25" max="25" width="1.42578125" style="2" customWidth="1"/>
    <col min="26" max="26" width="9.140625" style="2"/>
    <col min="27" max="27" width="25.7109375" style="2" customWidth="1"/>
    <col min="28" max="28" width="1.7109375" style="2" customWidth="1"/>
    <col min="29" max="29" width="9.140625" style="2"/>
    <col min="30" max="30" width="25.7109375" style="2" customWidth="1"/>
    <col min="31" max="16384" width="9.140625" style="2"/>
  </cols>
  <sheetData>
    <row r="1" spans="1:54" ht="99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3"/>
      <c r="X1" s="1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15" customHeight="1" thickBot="1" x14ac:dyDescent="0.3">
      <c r="A2" s="1"/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3"/>
      <c r="X2" s="13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ht="16.5" thickBot="1" x14ac:dyDescent="0.35">
      <c r="A3" s="1"/>
      <c r="B3" s="6"/>
      <c r="C3" s="94" t="s">
        <v>27</v>
      </c>
      <c r="D3" s="95"/>
      <c r="E3" s="96"/>
      <c r="F3" s="13"/>
      <c r="G3" s="13"/>
      <c r="H3" s="13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3"/>
      <c r="X3" s="13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9.5" thickBot="1" x14ac:dyDescent="0.45">
      <c r="A4" s="1"/>
      <c r="B4" s="6"/>
      <c r="C4" s="53" t="s">
        <v>21</v>
      </c>
      <c r="D4" s="12"/>
      <c r="E4" s="54" t="s">
        <v>28</v>
      </c>
      <c r="F4" s="7"/>
      <c r="G4" s="8"/>
      <c r="H4" s="9"/>
      <c r="I4" s="10"/>
      <c r="J4" s="11"/>
      <c r="K4" s="11"/>
      <c r="L4" s="11"/>
      <c r="M4" s="11"/>
      <c r="N4" s="1"/>
      <c r="O4" s="1"/>
      <c r="P4" s="1"/>
      <c r="Q4" s="1"/>
      <c r="R4" s="1"/>
      <c r="S4" s="1"/>
      <c r="T4" s="106" t="str">
        <f>C3</f>
        <v>TERMOPAR TIPO S Norma E230 - 02 Table 46</v>
      </c>
      <c r="U4" s="106"/>
      <c r="V4" s="106"/>
      <c r="W4" s="107"/>
      <c r="X4" s="107"/>
      <c r="Y4" s="106"/>
      <c r="Z4" s="106"/>
      <c r="AA4" s="106"/>
      <c r="AB4" s="106"/>
      <c r="AC4" s="106"/>
      <c r="AD4" s="106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6.5" thickBot="1" x14ac:dyDescent="0.35">
      <c r="A5" s="1"/>
      <c r="B5" s="6"/>
      <c r="C5" s="55" t="s">
        <v>22</v>
      </c>
      <c r="D5" s="12"/>
      <c r="E5" s="56" t="s">
        <v>35</v>
      </c>
      <c r="F5" s="13"/>
      <c r="G5" s="13"/>
      <c r="H5" s="13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97" t="str">
        <f>E4</f>
        <v>-50°C to 250,0°C</v>
      </c>
      <c r="U5" s="97"/>
      <c r="V5" s="15"/>
      <c r="W5" s="97" t="str">
        <f>E35</f>
        <v>250°C to 1200°C</v>
      </c>
      <c r="X5" s="97"/>
      <c r="Y5" s="15"/>
      <c r="Z5" s="97" t="str">
        <f>E66</f>
        <v>1064°C to 1664,5°C</v>
      </c>
      <c r="AA5" s="97"/>
      <c r="AB5" s="15"/>
      <c r="AC5" s="97" t="str">
        <f>E97</f>
        <v>1664,5°C to 1768,1°C</v>
      </c>
      <c r="AD5" s="97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8.75" x14ac:dyDescent="0.4">
      <c r="A6" s="1"/>
      <c r="B6" s="6"/>
      <c r="C6" s="4"/>
      <c r="D6" s="1"/>
      <c r="E6" s="1"/>
      <c r="F6" s="13"/>
      <c r="G6" s="13"/>
      <c r="H6" s="13"/>
      <c r="I6" s="14"/>
      <c r="J6" s="1"/>
      <c r="K6" s="1"/>
      <c r="L6" s="1"/>
      <c r="M6" s="57" t="s">
        <v>0</v>
      </c>
      <c r="N6" s="58" t="s">
        <v>20</v>
      </c>
      <c r="O6" s="1"/>
      <c r="P6" s="1"/>
      <c r="Q6" s="1"/>
      <c r="R6" s="1"/>
      <c r="S6" s="1"/>
      <c r="T6" s="51" t="s">
        <v>1</v>
      </c>
      <c r="U6" s="47">
        <f>E14</f>
        <v>0</v>
      </c>
      <c r="V6" s="1"/>
      <c r="W6" s="51" t="s">
        <v>1</v>
      </c>
      <c r="X6" s="47">
        <f>E45</f>
        <v>12.915071770000001</v>
      </c>
      <c r="Y6" s="1"/>
      <c r="Z6" s="51" t="s">
        <v>1</v>
      </c>
      <c r="AA6" s="47">
        <f>E76</f>
        <v>-80.878011169999994</v>
      </c>
      <c r="AB6" s="1"/>
      <c r="AC6" s="52" t="s">
        <v>1</v>
      </c>
      <c r="AD6" s="48">
        <f>E107</f>
        <v>53338.751259999997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5.75" thickBot="1" x14ac:dyDescent="0.3">
      <c r="A7" s="1"/>
      <c r="B7" s="6"/>
      <c r="C7" s="13"/>
      <c r="D7" s="13"/>
      <c r="E7" s="16"/>
      <c r="F7" s="13"/>
      <c r="G7" s="13"/>
      <c r="H7" s="13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52" t="s">
        <v>2</v>
      </c>
      <c r="U7" s="47">
        <f t="shared" ref="U7:U15" si="0">E15</f>
        <v>184.94945999999999</v>
      </c>
      <c r="V7" s="1"/>
      <c r="W7" s="52" t="s">
        <v>2</v>
      </c>
      <c r="X7" s="47">
        <f t="shared" ref="X7:X15" si="1">E46</f>
        <v>146.62988630000001</v>
      </c>
      <c r="Y7" s="1"/>
      <c r="Z7" s="52" t="s">
        <v>2</v>
      </c>
      <c r="AA7" s="47">
        <f t="shared" ref="AA7:AA11" si="2">E77</f>
        <v>162.1573104</v>
      </c>
      <c r="AB7" s="1"/>
      <c r="AC7" s="52" t="s">
        <v>2</v>
      </c>
      <c r="AD7" s="48">
        <f t="shared" ref="AD7:AD10" si="3">E108</f>
        <v>-12358.922979999999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5.75" thickBot="1" x14ac:dyDescent="0.3">
      <c r="A8" s="1"/>
      <c r="B8" s="6"/>
      <c r="C8" s="100" t="s">
        <v>25</v>
      </c>
      <c r="D8" s="101"/>
      <c r="E8" s="102">
        <f>'Entrada de dados'!H11</f>
        <v>15.582000000000001</v>
      </c>
      <c r="F8" s="103"/>
      <c r="G8" s="103"/>
      <c r="H8" s="17"/>
      <c r="I8" s="14"/>
      <c r="J8" s="1"/>
      <c r="K8" s="1"/>
      <c r="L8" s="1"/>
      <c r="M8" s="18">
        <v>-0.23599999999999999</v>
      </c>
      <c r="N8" s="19">
        <v>-50</v>
      </c>
      <c r="O8" s="1"/>
      <c r="P8" s="1"/>
      <c r="Q8" s="1"/>
      <c r="R8" s="1"/>
      <c r="S8" s="1"/>
      <c r="T8" s="52" t="s">
        <v>3</v>
      </c>
      <c r="U8" s="47">
        <f t="shared" si="0"/>
        <v>-80.050406199999998</v>
      </c>
      <c r="V8" s="1"/>
      <c r="W8" s="52" t="s">
        <v>3</v>
      </c>
      <c r="X8" s="47">
        <f t="shared" si="1"/>
        <v>-15.34713402</v>
      </c>
      <c r="Y8" s="1"/>
      <c r="Z8" s="52" t="s">
        <v>3</v>
      </c>
      <c r="AA8" s="47">
        <f t="shared" si="2"/>
        <v>-8.5368694529999996</v>
      </c>
      <c r="AB8" s="1"/>
      <c r="AC8" s="52" t="s">
        <v>3</v>
      </c>
      <c r="AD8" s="48">
        <f t="shared" si="3"/>
        <v>1092.6576130000001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5.75" thickBot="1" x14ac:dyDescent="0.3">
      <c r="A9" s="1"/>
      <c r="B9" s="6"/>
      <c r="C9" s="13"/>
      <c r="D9" s="20"/>
      <c r="E9" s="16"/>
      <c r="F9" s="13"/>
      <c r="G9" s="13"/>
      <c r="H9" s="13"/>
      <c r="I9" s="14"/>
      <c r="J9" s="1"/>
      <c r="K9" s="1"/>
      <c r="L9" s="1"/>
      <c r="M9" s="18">
        <v>0</v>
      </c>
      <c r="N9" s="19">
        <v>0</v>
      </c>
      <c r="O9" s="1"/>
      <c r="P9" s="1"/>
      <c r="Q9" s="1"/>
      <c r="R9" s="1"/>
      <c r="S9" s="1"/>
      <c r="T9" s="52" t="s">
        <v>4</v>
      </c>
      <c r="U9" s="47">
        <f t="shared" si="0"/>
        <v>102.23743</v>
      </c>
      <c r="V9" s="1"/>
      <c r="W9" s="52" t="s">
        <v>4</v>
      </c>
      <c r="X9" s="47">
        <f t="shared" si="1"/>
        <v>3.1459459729999999</v>
      </c>
      <c r="Y9" s="1"/>
      <c r="Z9" s="52" t="s">
        <v>4</v>
      </c>
      <c r="AA9" s="47">
        <f t="shared" si="2"/>
        <v>0.47196869759999999</v>
      </c>
      <c r="AB9" s="1"/>
      <c r="AC9" s="52" t="s">
        <v>4</v>
      </c>
      <c r="AD9" s="48">
        <f t="shared" si="3"/>
        <v>-42.656936860000002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5.75" thickBot="1" x14ac:dyDescent="0.3">
      <c r="A10" s="1"/>
      <c r="B10" s="6"/>
      <c r="C10" s="13"/>
      <c r="D10" s="59" t="s">
        <v>23</v>
      </c>
      <c r="E10" s="104">
        <f>E14+E15*G15+E16*G16+E17*G17+E18*G18+E19*G19+E20*G20+E21*G21+E22*G22+E23*G23</f>
        <v>86367625014.529663</v>
      </c>
      <c r="F10" s="105"/>
      <c r="G10" s="105"/>
      <c r="H10" s="21"/>
      <c r="I10" s="14"/>
      <c r="J10" s="1"/>
      <c r="K10" s="1"/>
      <c r="L10" s="1"/>
      <c r="M10" s="18">
        <v>0.64600000000000002</v>
      </c>
      <c r="N10" s="19">
        <v>100</v>
      </c>
      <c r="O10" s="1"/>
      <c r="P10" s="1"/>
      <c r="Q10" s="1"/>
      <c r="R10" s="1"/>
      <c r="S10" s="1"/>
      <c r="T10" s="52" t="s">
        <v>5</v>
      </c>
      <c r="U10" s="47">
        <f t="shared" si="0"/>
        <v>-152.248592</v>
      </c>
      <c r="V10" s="1"/>
      <c r="W10" s="52" t="s">
        <v>5</v>
      </c>
      <c r="X10" s="47">
        <f t="shared" si="1"/>
        <v>-0.41632578390000002</v>
      </c>
      <c r="Y10" s="1"/>
      <c r="Z10" s="52" t="s">
        <v>5</v>
      </c>
      <c r="AA10" s="47">
        <f t="shared" si="2"/>
        <v>-1.4416936660000001E-2</v>
      </c>
      <c r="AB10" s="1"/>
      <c r="AC10" s="52" t="s">
        <v>5</v>
      </c>
      <c r="AD10" s="48">
        <f t="shared" si="3"/>
        <v>0.62472054200000005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5.75" thickBot="1" x14ac:dyDescent="0.3">
      <c r="A11" s="1"/>
      <c r="B11" s="6"/>
      <c r="C11" s="13"/>
      <c r="D11" s="67" t="s">
        <v>24</v>
      </c>
      <c r="E11" s="22">
        <f>E10</f>
        <v>86367625014.529663</v>
      </c>
      <c r="F11" s="13"/>
      <c r="G11" s="13"/>
      <c r="H11" s="13"/>
      <c r="I11" s="14"/>
      <c r="J11" s="1"/>
      <c r="K11" s="1"/>
      <c r="L11" s="1"/>
      <c r="M11" s="18">
        <v>1.4410000000000001</v>
      </c>
      <c r="N11" s="19">
        <v>200</v>
      </c>
      <c r="O11" s="1"/>
      <c r="P11" s="1"/>
      <c r="Q11" s="1"/>
      <c r="R11" s="1"/>
      <c r="S11" s="1"/>
      <c r="T11" s="52" t="s">
        <v>6</v>
      </c>
      <c r="U11" s="47">
        <f t="shared" si="0"/>
        <v>188.82134300000001</v>
      </c>
      <c r="V11" s="1"/>
      <c r="W11" s="52" t="s">
        <v>6</v>
      </c>
      <c r="X11" s="47">
        <f t="shared" si="1"/>
        <v>3.1879637709999999E-2</v>
      </c>
      <c r="Y11" s="1"/>
      <c r="Z11" s="52" t="s">
        <v>6</v>
      </c>
      <c r="AA11" s="47">
        <f t="shared" si="2"/>
        <v>2.08161889E-4</v>
      </c>
      <c r="AB11" s="1"/>
      <c r="AC11" s="26"/>
      <c r="AD11" s="60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5.75" thickBot="1" x14ac:dyDescent="0.3">
      <c r="A12" s="1"/>
      <c r="B12" s="6"/>
      <c r="C12" s="13"/>
      <c r="D12" s="67" t="s">
        <v>24</v>
      </c>
      <c r="E12" s="23">
        <f>E10</f>
        <v>86367625014.529663</v>
      </c>
      <c r="F12" s="13"/>
      <c r="G12" s="13"/>
      <c r="H12" s="13"/>
      <c r="I12" s="14"/>
      <c r="J12" s="1"/>
      <c r="K12" s="1"/>
      <c r="L12" s="1"/>
      <c r="M12" s="18">
        <v>1.8740000000000001</v>
      </c>
      <c r="N12" s="19">
        <v>250</v>
      </c>
      <c r="O12" s="1"/>
      <c r="P12" s="1"/>
      <c r="Q12" s="1"/>
      <c r="R12" s="1"/>
      <c r="S12" s="1"/>
      <c r="T12" s="52" t="s">
        <v>7</v>
      </c>
      <c r="U12" s="47">
        <f t="shared" si="0"/>
        <v>-159.08594099999999</v>
      </c>
      <c r="V12" s="1"/>
      <c r="W12" s="52" t="s">
        <v>7</v>
      </c>
      <c r="X12" s="47">
        <f t="shared" si="1"/>
        <v>-1.2916374999999999E-3</v>
      </c>
      <c r="Y12" s="1"/>
      <c r="Z12" s="26"/>
      <c r="AA12" s="49"/>
      <c r="AB12" s="13"/>
      <c r="AC12" s="28"/>
      <c r="AD12" s="6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25">
      <c r="A13" s="1"/>
      <c r="B13" s="6"/>
      <c r="C13" s="13"/>
      <c r="D13" s="13"/>
      <c r="E13" s="13"/>
      <c r="F13" s="13"/>
      <c r="G13" s="13"/>
      <c r="H13" s="13"/>
      <c r="I13" s="14"/>
      <c r="J13" s="1"/>
      <c r="K13" s="1"/>
      <c r="L13" s="1"/>
      <c r="M13" s="24">
        <v>2.323</v>
      </c>
      <c r="N13" s="25">
        <v>300</v>
      </c>
      <c r="O13" s="1"/>
      <c r="P13" s="1"/>
      <c r="Q13" s="1"/>
      <c r="R13" s="1"/>
      <c r="S13" s="1"/>
      <c r="T13" s="52" t="s">
        <v>8</v>
      </c>
      <c r="U13" s="47">
        <f t="shared" si="0"/>
        <v>82.302788000000007</v>
      </c>
      <c r="V13" s="1"/>
      <c r="W13" s="52" t="s">
        <v>8</v>
      </c>
      <c r="X13" s="47">
        <f t="shared" si="1"/>
        <v>2.1834750870000001E-5</v>
      </c>
      <c r="Y13" s="1"/>
      <c r="Z13" s="28"/>
      <c r="AA13" s="49"/>
      <c r="AB13" s="13"/>
      <c r="AC13" s="28"/>
      <c r="AD13" s="6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x14ac:dyDescent="0.25">
      <c r="A14" s="1"/>
      <c r="B14" s="6"/>
      <c r="C14" s="13"/>
      <c r="D14" s="62" t="s">
        <v>1</v>
      </c>
      <c r="E14" s="63">
        <v>0</v>
      </c>
      <c r="F14" s="13"/>
      <c r="G14" s="13"/>
      <c r="H14" s="13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52" t="s">
        <v>9</v>
      </c>
      <c r="U14" s="47">
        <f t="shared" si="0"/>
        <v>-23.418194400000001</v>
      </c>
      <c r="V14" s="1"/>
      <c r="W14" s="52" t="s">
        <v>9</v>
      </c>
      <c r="X14" s="47">
        <f t="shared" si="1"/>
        <v>-1.4473795110000001E-7</v>
      </c>
      <c r="Y14" s="1"/>
      <c r="Z14" s="28"/>
      <c r="AA14" s="49"/>
      <c r="AB14" s="13"/>
      <c r="AC14" s="28"/>
      <c r="AD14" s="6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5.75" x14ac:dyDescent="0.3">
      <c r="A15" s="1"/>
      <c r="B15" s="6"/>
      <c r="C15" s="13"/>
      <c r="D15" s="62" t="s">
        <v>2</v>
      </c>
      <c r="E15" s="63">
        <v>184.94945999999999</v>
      </c>
      <c r="F15" s="64" t="s">
        <v>12</v>
      </c>
      <c r="G15" s="98">
        <f>(POWER($E$8,1))</f>
        <v>15.582000000000001</v>
      </c>
      <c r="H15" s="99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52" t="s">
        <v>10</v>
      </c>
      <c r="U15" s="47">
        <f t="shared" si="0"/>
        <v>2.7978626000000002</v>
      </c>
      <c r="V15" s="1"/>
      <c r="W15" s="52" t="s">
        <v>10</v>
      </c>
      <c r="X15" s="47">
        <f t="shared" si="1"/>
        <v>8.2112721249999994E-9</v>
      </c>
      <c r="Y15" s="1"/>
      <c r="Z15" s="28"/>
      <c r="AA15" s="49"/>
      <c r="AB15" s="13"/>
      <c r="AC15" s="28"/>
      <c r="AD15" s="6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5.75" x14ac:dyDescent="0.3">
      <c r="A16" s="1"/>
      <c r="B16" s="6"/>
      <c r="C16" s="13"/>
      <c r="D16" s="62" t="s">
        <v>3</v>
      </c>
      <c r="E16" s="63">
        <v>-80.050406199999998</v>
      </c>
      <c r="F16" s="64" t="s">
        <v>13</v>
      </c>
      <c r="G16" s="98">
        <f>(POWER($E$8,2))</f>
        <v>242.79872400000002</v>
      </c>
      <c r="H16" s="99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26"/>
      <c r="U16" s="49"/>
      <c r="V16" s="13"/>
      <c r="W16" s="26"/>
      <c r="X16" s="49"/>
      <c r="Y16" s="1"/>
      <c r="Z16" s="28"/>
      <c r="AA16" s="49"/>
      <c r="AB16" s="13"/>
      <c r="AC16" s="28"/>
      <c r="AD16" s="6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5.75" x14ac:dyDescent="0.3">
      <c r="A17" s="1"/>
      <c r="B17" s="6"/>
      <c r="C17" s="13"/>
      <c r="D17" s="62" t="s">
        <v>4</v>
      </c>
      <c r="E17" s="63">
        <v>102.23743</v>
      </c>
      <c r="F17" s="64" t="s">
        <v>14</v>
      </c>
      <c r="G17" s="98">
        <f>(POWER($E$8,3))</f>
        <v>3783.2897173680003</v>
      </c>
      <c r="H17" s="99"/>
      <c r="I17" s="14"/>
      <c r="J17" s="1"/>
      <c r="K17" s="1"/>
      <c r="L17" s="1"/>
      <c r="M17" s="32"/>
      <c r="N17" s="3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5.75" x14ac:dyDescent="0.3">
      <c r="A18" s="1"/>
      <c r="B18" s="6"/>
      <c r="C18" s="13"/>
      <c r="D18" s="62" t="s">
        <v>5</v>
      </c>
      <c r="E18" s="63">
        <v>-152.248592</v>
      </c>
      <c r="F18" s="64" t="s">
        <v>11</v>
      </c>
      <c r="G18" s="98">
        <f>(POWER($E$8,4))</f>
        <v>58951.220376028185</v>
      </c>
      <c r="H18" s="99"/>
      <c r="I18" s="14"/>
      <c r="J18" s="1"/>
      <c r="K18" s="1"/>
      <c r="L18" s="1"/>
      <c r="M18" s="13"/>
      <c r="N18" s="1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5.75" customHeight="1" x14ac:dyDescent="0.3">
      <c r="A19" s="1"/>
      <c r="B19" s="6"/>
      <c r="C19" s="13"/>
      <c r="D19" s="62" t="s">
        <v>6</v>
      </c>
      <c r="E19" s="63">
        <v>188.82134300000001</v>
      </c>
      <c r="F19" s="64" t="s">
        <v>15</v>
      </c>
      <c r="G19" s="98">
        <f>(POWER($E$8,5))</f>
        <v>918577.91589927126</v>
      </c>
      <c r="H19" s="99"/>
      <c r="I19" s="1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5.75" customHeight="1" x14ac:dyDescent="0.3">
      <c r="A20" s="1"/>
      <c r="B20" s="6"/>
      <c r="C20" s="13"/>
      <c r="D20" s="62" t="s">
        <v>7</v>
      </c>
      <c r="E20" s="63">
        <v>-159.08594099999999</v>
      </c>
      <c r="F20" s="64" t="s">
        <v>16</v>
      </c>
      <c r="G20" s="98">
        <f>(POWER($E$8,6))</f>
        <v>14313281.085542444</v>
      </c>
      <c r="H20" s="99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5.75" customHeight="1" x14ac:dyDescent="0.3">
      <c r="A21" s="1"/>
      <c r="B21" s="6"/>
      <c r="C21" s="13"/>
      <c r="D21" s="62" t="s">
        <v>8</v>
      </c>
      <c r="E21" s="63">
        <v>82.302788000000007</v>
      </c>
      <c r="F21" s="64" t="s">
        <v>17</v>
      </c>
      <c r="G21" s="98">
        <f>(POWER($E$8,7))</f>
        <v>223029545.87492236</v>
      </c>
      <c r="H21" s="99"/>
      <c r="I21" s="1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3"/>
      <c r="X21" s="13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5.75" customHeight="1" x14ac:dyDescent="0.3">
      <c r="A22" s="1"/>
      <c r="B22" s="6"/>
      <c r="C22" s="13"/>
      <c r="D22" s="62" t="s">
        <v>9</v>
      </c>
      <c r="E22" s="63">
        <v>-23.418194400000001</v>
      </c>
      <c r="F22" s="64" t="s">
        <v>18</v>
      </c>
      <c r="G22" s="98">
        <f>(POWER($E$8,8))</f>
        <v>3475246383.8230405</v>
      </c>
      <c r="H22" s="99"/>
      <c r="I22" s="1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3"/>
      <c r="X22" s="13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5.75" customHeight="1" x14ac:dyDescent="0.3">
      <c r="A23" s="1"/>
      <c r="B23" s="6"/>
      <c r="C23" s="13"/>
      <c r="D23" s="62" t="s">
        <v>10</v>
      </c>
      <c r="E23" s="63">
        <v>2.7978626000000002</v>
      </c>
      <c r="F23" s="64" t="s">
        <v>19</v>
      </c>
      <c r="G23" s="98">
        <f>(POWER($E$8,9))</f>
        <v>54151289152.730621</v>
      </c>
      <c r="H23" s="99"/>
      <c r="I23" s="14"/>
      <c r="J23" s="3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5.75" customHeight="1" x14ac:dyDescent="0.3">
      <c r="A24" s="1"/>
      <c r="B24" s="6"/>
      <c r="C24" s="13"/>
      <c r="D24" s="26"/>
      <c r="E24" s="65"/>
      <c r="F24" s="35"/>
      <c r="G24" s="35"/>
      <c r="H24" s="36"/>
      <c r="I24" s="14"/>
      <c r="J24" s="3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5.75" customHeight="1" thickBot="1" x14ac:dyDescent="0.35">
      <c r="A25" s="1"/>
      <c r="B25" s="6"/>
      <c r="C25" s="13"/>
      <c r="D25" s="13"/>
      <c r="E25" s="13"/>
      <c r="F25" s="39"/>
      <c r="G25" s="39"/>
      <c r="H25" s="40"/>
      <c r="I25" s="14"/>
      <c r="J25" s="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5.75" customHeight="1" x14ac:dyDescent="0.3">
      <c r="A26" s="1"/>
      <c r="B26" s="4"/>
      <c r="C26" s="4"/>
      <c r="D26" s="4"/>
      <c r="E26" s="4"/>
      <c r="F26" s="37"/>
      <c r="G26" s="37"/>
      <c r="H26" s="38"/>
      <c r="I26" s="4"/>
      <c r="J26" s="3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5.75" customHeight="1" x14ac:dyDescent="0.3">
      <c r="A27" s="1"/>
      <c r="B27" s="13"/>
      <c r="C27" s="13"/>
      <c r="D27" s="13"/>
      <c r="E27" s="13"/>
      <c r="F27" s="39"/>
      <c r="G27" s="39"/>
      <c r="H27" s="40"/>
      <c r="I27" s="13"/>
      <c r="J27" s="3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5.75" customHeight="1" x14ac:dyDescent="0.3">
      <c r="A28" s="1"/>
      <c r="B28" s="13"/>
      <c r="C28" s="13"/>
      <c r="D28" s="13"/>
      <c r="E28" s="13"/>
      <c r="F28" s="39"/>
      <c r="G28" s="39"/>
      <c r="H28" s="40"/>
      <c r="I28" s="13"/>
      <c r="J28" s="3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5.75" customHeight="1" x14ac:dyDescent="0.3">
      <c r="A29" s="1"/>
      <c r="B29" s="13"/>
      <c r="C29" s="13"/>
      <c r="D29" s="13"/>
      <c r="E29" s="13"/>
      <c r="F29" s="39"/>
      <c r="G29" s="39"/>
      <c r="H29" s="40"/>
      <c r="I29" s="13"/>
      <c r="J29" s="3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15.75" customHeight="1" x14ac:dyDescent="0.3">
      <c r="A30" s="1"/>
      <c r="B30" s="13"/>
      <c r="C30" s="13"/>
      <c r="D30" s="13"/>
      <c r="E30" s="13"/>
      <c r="F30" s="39"/>
      <c r="G30" s="39"/>
      <c r="H30" s="40"/>
      <c r="I30" s="13"/>
      <c r="J30" s="3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ht="15.75" customHeight="1" x14ac:dyDescent="0.25">
      <c r="A31" s="1"/>
      <c r="B31" s="13"/>
      <c r="C31" s="13"/>
      <c r="D31" s="13"/>
      <c r="E31" s="13"/>
      <c r="F31" s="13"/>
      <c r="G31" s="13"/>
      <c r="H31" s="13"/>
      <c r="I31" s="1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ht="15.75" customHeight="1" thickBot="1" x14ac:dyDescent="0.3">
      <c r="A32" s="1"/>
      <c r="B32" s="13"/>
      <c r="C32" s="13"/>
      <c r="D32" s="13"/>
      <c r="E32" s="13"/>
      <c r="F32" s="13"/>
      <c r="G32" s="13"/>
      <c r="H32" s="13"/>
      <c r="I32" s="1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15.75" thickBot="1" x14ac:dyDescent="0.3">
      <c r="A33" s="1"/>
      <c r="B33" s="3"/>
      <c r="C33" s="4"/>
      <c r="D33" s="4"/>
      <c r="E33" s="4"/>
      <c r="F33" s="4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16.5" thickBot="1" x14ac:dyDescent="0.35">
      <c r="A34" s="1"/>
      <c r="B34" s="6"/>
      <c r="C34" s="94" t="s">
        <v>27</v>
      </c>
      <c r="D34" s="95"/>
      <c r="E34" s="96"/>
      <c r="F34" s="13"/>
      <c r="G34" s="13"/>
      <c r="H34" s="13"/>
      <c r="I34" s="1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ht="19.5" thickBot="1" x14ac:dyDescent="0.45">
      <c r="A35" s="1"/>
      <c r="B35" s="6"/>
      <c r="C35" s="53" t="s">
        <v>21</v>
      </c>
      <c r="D35" s="12"/>
      <c r="E35" s="54" t="s">
        <v>29</v>
      </c>
      <c r="F35" s="7"/>
      <c r="G35" s="41"/>
      <c r="H35" s="13"/>
      <c r="I35" s="1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ht="16.5" thickBot="1" x14ac:dyDescent="0.35">
      <c r="A36" s="1"/>
      <c r="B36" s="6"/>
      <c r="C36" s="55" t="s">
        <v>22</v>
      </c>
      <c r="D36" s="12"/>
      <c r="E36" s="56" t="s">
        <v>30</v>
      </c>
      <c r="F36" s="13"/>
      <c r="G36" s="13"/>
      <c r="H36" s="13"/>
      <c r="I36" s="1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ht="19.5" customHeight="1" x14ac:dyDescent="0.4">
      <c r="A37" s="1"/>
      <c r="B37" s="6"/>
      <c r="C37" s="4"/>
      <c r="D37" s="1"/>
      <c r="E37" s="1"/>
      <c r="F37" s="13"/>
      <c r="G37" s="13"/>
      <c r="H37" s="13"/>
      <c r="I37" s="14"/>
      <c r="J37" s="1"/>
      <c r="K37" s="1"/>
      <c r="L37" s="1"/>
      <c r="M37" s="57" t="s">
        <v>0</v>
      </c>
      <c r="N37" s="58" t="s">
        <v>20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ht="15.75" thickBot="1" x14ac:dyDescent="0.3">
      <c r="A38" s="1"/>
      <c r="B38" s="6"/>
      <c r="C38" s="13"/>
      <c r="D38" s="13"/>
      <c r="E38" s="16"/>
      <c r="F38" s="13"/>
      <c r="G38" s="13"/>
      <c r="H38" s="13"/>
      <c r="I38" s="1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ht="15" customHeight="1" thickBot="1" x14ac:dyDescent="0.3">
      <c r="A39" s="1"/>
      <c r="B39" s="6"/>
      <c r="C39" s="100" t="s">
        <v>25</v>
      </c>
      <c r="D39" s="101"/>
      <c r="E39" s="102">
        <f>'Entrada de dados'!H11</f>
        <v>15.582000000000001</v>
      </c>
      <c r="F39" s="103"/>
      <c r="G39" s="103"/>
      <c r="H39" s="17"/>
      <c r="I39" s="14"/>
      <c r="J39" s="1"/>
      <c r="K39" s="1"/>
      <c r="L39" s="1"/>
      <c r="M39" s="24">
        <v>1.4410000000000001</v>
      </c>
      <c r="N39" s="25">
        <v>200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ht="15.75" thickBot="1" x14ac:dyDescent="0.3">
      <c r="A40" s="1"/>
      <c r="B40" s="6"/>
      <c r="C40" s="13"/>
      <c r="D40" s="20"/>
      <c r="E40" s="16"/>
      <c r="F40" s="13"/>
      <c r="G40" s="13"/>
      <c r="H40" s="13"/>
      <c r="I40" s="14"/>
      <c r="J40" s="1"/>
      <c r="K40" s="1"/>
      <c r="L40" s="1"/>
      <c r="M40" s="18">
        <v>1.8740000000000001</v>
      </c>
      <c r="N40" s="19">
        <v>250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ht="15.75" thickBot="1" x14ac:dyDescent="0.3">
      <c r="A41" s="1"/>
      <c r="B41" s="6"/>
      <c r="C41" s="13"/>
      <c r="D41" s="59" t="s">
        <v>23</v>
      </c>
      <c r="E41" s="104">
        <f>E45+E46*G46+E47*G47+E48*G48+E49*G49+E50*G50+E51*G51+E52*G52+E53*G53+E54*G54</f>
        <v>1538.3554890850442</v>
      </c>
      <c r="F41" s="105"/>
      <c r="G41" s="105"/>
      <c r="H41" s="21"/>
      <c r="I41" s="14"/>
      <c r="J41" s="1"/>
      <c r="K41" s="1"/>
      <c r="L41" s="1"/>
      <c r="M41" s="18">
        <v>4.2329999999999997</v>
      </c>
      <c r="N41" s="19">
        <v>500</v>
      </c>
      <c r="O41" s="1"/>
      <c r="P41" s="1"/>
      <c r="Q41" s="1"/>
      <c r="R41" s="1"/>
      <c r="S41" s="1"/>
      <c r="T41" s="1"/>
      <c r="U41" s="1"/>
      <c r="V41" s="1"/>
      <c r="W41" s="13"/>
      <c r="X41" s="13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ht="15.75" thickBot="1" x14ac:dyDescent="0.3">
      <c r="A42" s="1"/>
      <c r="B42" s="6"/>
      <c r="C42" s="13"/>
      <c r="D42" s="67" t="s">
        <v>24</v>
      </c>
      <c r="E42" s="22">
        <f>E41</f>
        <v>1538.3554890850442</v>
      </c>
      <c r="F42" s="13"/>
      <c r="G42" s="13"/>
      <c r="H42" s="13"/>
      <c r="I42" s="14"/>
      <c r="J42" s="1"/>
      <c r="K42" s="1"/>
      <c r="L42" s="1"/>
      <c r="M42" s="18">
        <v>7.3449999999999998</v>
      </c>
      <c r="N42" s="19">
        <v>800</v>
      </c>
      <c r="O42" s="1"/>
      <c r="P42" s="1"/>
      <c r="Q42" s="1"/>
      <c r="R42" s="1"/>
      <c r="S42" s="1"/>
      <c r="T42" s="1"/>
      <c r="U42" s="1"/>
      <c r="V42" s="1"/>
      <c r="W42" s="13"/>
      <c r="X42" s="13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15.75" thickBot="1" x14ac:dyDescent="0.3">
      <c r="A43" s="1"/>
      <c r="B43" s="6"/>
      <c r="C43" s="13"/>
      <c r="D43" s="67" t="s">
        <v>24</v>
      </c>
      <c r="E43" s="23">
        <f>E41</f>
        <v>1538.3554890850442</v>
      </c>
      <c r="F43" s="13"/>
      <c r="G43" s="13"/>
      <c r="H43" s="13"/>
      <c r="I43" s="14"/>
      <c r="J43" s="1"/>
      <c r="K43" s="1"/>
      <c r="L43" s="1"/>
      <c r="M43" s="18">
        <v>9.5869999999999997</v>
      </c>
      <c r="N43" s="19">
        <v>1000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x14ac:dyDescent="0.25">
      <c r="A44" s="1"/>
      <c r="B44" s="6"/>
      <c r="C44" s="13"/>
      <c r="D44" s="13"/>
      <c r="E44" s="13"/>
      <c r="F44" s="13"/>
      <c r="G44" s="13"/>
      <c r="H44" s="13"/>
      <c r="I44" s="14"/>
      <c r="J44" s="1"/>
      <c r="K44" s="1"/>
      <c r="L44" s="1"/>
      <c r="M44" s="18">
        <v>11.951000000000001</v>
      </c>
      <c r="N44" s="19">
        <v>1200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x14ac:dyDescent="0.25">
      <c r="A45" s="1"/>
      <c r="B45" s="6"/>
      <c r="C45" s="13"/>
      <c r="D45" s="62" t="s">
        <v>1</v>
      </c>
      <c r="E45" s="48">
        <v>12.915071770000001</v>
      </c>
      <c r="F45" s="13"/>
      <c r="G45" s="13"/>
      <c r="H45" s="13"/>
      <c r="I45" s="14"/>
      <c r="J45" s="1"/>
      <c r="K45" s="1"/>
      <c r="L45" s="1"/>
      <c r="M45" s="42"/>
      <c r="N45" s="43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ht="15.75" x14ac:dyDescent="0.3">
      <c r="A46" s="1"/>
      <c r="B46" s="6"/>
      <c r="C46" s="13"/>
      <c r="D46" s="62" t="s">
        <v>2</v>
      </c>
      <c r="E46" s="48">
        <v>146.62988630000001</v>
      </c>
      <c r="F46" s="64" t="s">
        <v>12</v>
      </c>
      <c r="G46" s="98">
        <f>(POWER($E$39,1))</f>
        <v>15.582000000000001</v>
      </c>
      <c r="H46" s="99"/>
      <c r="I46" s="14"/>
      <c r="J46" s="1"/>
      <c r="K46" s="1"/>
      <c r="L46" s="1"/>
      <c r="M46" s="32"/>
      <c r="N46" s="33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ht="15.75" x14ac:dyDescent="0.3">
      <c r="A47" s="1"/>
      <c r="B47" s="6"/>
      <c r="C47" s="13"/>
      <c r="D47" s="62" t="s">
        <v>3</v>
      </c>
      <c r="E47" s="48">
        <v>-15.34713402</v>
      </c>
      <c r="F47" s="64" t="s">
        <v>13</v>
      </c>
      <c r="G47" s="98">
        <f>(POWER($E$39,2))</f>
        <v>242.79872400000002</v>
      </c>
      <c r="H47" s="99"/>
      <c r="I47" s="14"/>
      <c r="J47" s="1"/>
      <c r="K47" s="1"/>
      <c r="L47" s="1"/>
      <c r="M47" s="32"/>
      <c r="N47" s="33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15.75" x14ac:dyDescent="0.3">
      <c r="A48" s="1"/>
      <c r="B48" s="6"/>
      <c r="C48" s="13"/>
      <c r="D48" s="62" t="s">
        <v>4</v>
      </c>
      <c r="E48" s="48">
        <v>3.1459459729999999</v>
      </c>
      <c r="F48" s="64" t="s">
        <v>14</v>
      </c>
      <c r="G48" s="98">
        <f>(POWER($E$39,3))</f>
        <v>3783.2897173680003</v>
      </c>
      <c r="H48" s="99"/>
      <c r="I48" s="14"/>
      <c r="J48" s="1"/>
      <c r="K48" s="1"/>
      <c r="L48" s="1"/>
      <c r="M48" s="32"/>
      <c r="N48" s="33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15.75" x14ac:dyDescent="0.3">
      <c r="A49" s="1"/>
      <c r="B49" s="6"/>
      <c r="C49" s="13"/>
      <c r="D49" s="62" t="s">
        <v>5</v>
      </c>
      <c r="E49" s="48">
        <v>-0.41632578390000002</v>
      </c>
      <c r="F49" s="64" t="s">
        <v>11</v>
      </c>
      <c r="G49" s="98">
        <f>(POWER($E$39,4))</f>
        <v>58951.220376028185</v>
      </c>
      <c r="H49" s="99"/>
      <c r="I49" s="1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15.75" x14ac:dyDescent="0.3">
      <c r="A50" s="1"/>
      <c r="B50" s="6"/>
      <c r="C50" s="13"/>
      <c r="D50" s="62" t="s">
        <v>6</v>
      </c>
      <c r="E50" s="48">
        <v>3.1879637709999999E-2</v>
      </c>
      <c r="F50" s="64" t="s">
        <v>15</v>
      </c>
      <c r="G50" s="98">
        <f>(POWER($E$39,5))</f>
        <v>918577.91589927126</v>
      </c>
      <c r="H50" s="99"/>
      <c r="I50" s="1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15.75" x14ac:dyDescent="0.3">
      <c r="A51" s="1"/>
      <c r="B51" s="6"/>
      <c r="C51" s="13"/>
      <c r="D51" s="62" t="s">
        <v>7</v>
      </c>
      <c r="E51" s="48">
        <v>-1.2916374999999999E-3</v>
      </c>
      <c r="F51" s="64" t="s">
        <v>16</v>
      </c>
      <c r="G51" s="98">
        <f>(POWER($E$39,6))</f>
        <v>14313281.085542444</v>
      </c>
      <c r="H51" s="99"/>
      <c r="I51" s="1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15.75" x14ac:dyDescent="0.3">
      <c r="A52" s="1"/>
      <c r="B52" s="6"/>
      <c r="C52" s="13"/>
      <c r="D52" s="62" t="s">
        <v>8</v>
      </c>
      <c r="E52" s="48">
        <v>2.1834750870000001E-5</v>
      </c>
      <c r="F52" s="64" t="s">
        <v>17</v>
      </c>
      <c r="G52" s="98">
        <f>(POWER($E$39,7))</f>
        <v>223029545.87492236</v>
      </c>
      <c r="H52" s="99"/>
      <c r="I52" s="1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15.75" customHeight="1" x14ac:dyDescent="0.3">
      <c r="A53" s="1"/>
      <c r="B53" s="6"/>
      <c r="C53" s="13"/>
      <c r="D53" s="62" t="s">
        <v>9</v>
      </c>
      <c r="E53" s="48">
        <v>-1.4473795110000001E-7</v>
      </c>
      <c r="F53" s="64" t="s">
        <v>18</v>
      </c>
      <c r="G53" s="98">
        <f>(POWER($E$39,8))</f>
        <v>3475246383.8230405</v>
      </c>
      <c r="H53" s="99"/>
      <c r="I53" s="14"/>
      <c r="J53" s="1"/>
      <c r="K53" s="1"/>
      <c r="L53" s="4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15.75" customHeight="1" x14ac:dyDescent="0.3">
      <c r="A54" s="1"/>
      <c r="B54" s="6"/>
      <c r="C54" s="13"/>
      <c r="D54" s="62" t="s">
        <v>10</v>
      </c>
      <c r="E54" s="48">
        <v>8.2112721249999994E-9</v>
      </c>
      <c r="F54" s="64" t="s">
        <v>19</v>
      </c>
      <c r="G54" s="98">
        <f>(POWER($E$39,9))</f>
        <v>54151289152.730621</v>
      </c>
      <c r="H54" s="99"/>
      <c r="I54" s="1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ht="15.75" customHeight="1" x14ac:dyDescent="0.3">
      <c r="A55" s="1"/>
      <c r="B55" s="6"/>
      <c r="C55" s="13"/>
      <c r="D55" s="26"/>
      <c r="E55" s="66"/>
      <c r="F55" s="35"/>
      <c r="G55" s="35"/>
      <c r="H55" s="36"/>
      <c r="I55" s="14"/>
      <c r="J55" s="1"/>
      <c r="K55" s="1"/>
      <c r="L55" s="45"/>
      <c r="M55" s="45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ht="15.75" customHeight="1" thickBot="1" x14ac:dyDescent="0.35">
      <c r="A56" s="1"/>
      <c r="B56" s="6"/>
      <c r="C56" s="13"/>
      <c r="D56" s="13"/>
      <c r="E56" s="13"/>
      <c r="F56" s="39"/>
      <c r="G56" s="39"/>
      <c r="H56" s="40"/>
      <c r="I56" s="1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ht="15.75" customHeight="1" x14ac:dyDescent="0.25">
      <c r="A57" s="1"/>
      <c r="B57" s="4"/>
      <c r="C57" s="4"/>
      <c r="D57" s="4"/>
      <c r="E57" s="4"/>
      <c r="F57" s="4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ht="15.75" customHeight="1" x14ac:dyDescent="0.25">
      <c r="A58" s="1"/>
      <c r="B58" s="13"/>
      <c r="C58" s="13"/>
      <c r="D58" s="13"/>
      <c r="E58" s="13"/>
      <c r="F58" s="13"/>
      <c r="G58" s="13"/>
      <c r="H58" s="13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ht="15.75" customHeight="1" x14ac:dyDescent="0.25">
      <c r="A59" s="1"/>
      <c r="B59" s="13"/>
      <c r="C59" s="13"/>
      <c r="D59" s="13"/>
      <c r="E59" s="13"/>
      <c r="F59" s="13"/>
      <c r="G59" s="13"/>
      <c r="H59" s="13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x14ac:dyDescent="0.25">
      <c r="A60" s="1"/>
      <c r="B60" s="13"/>
      <c r="C60" s="13"/>
      <c r="D60" s="13"/>
      <c r="E60" s="13"/>
      <c r="F60" s="13"/>
      <c r="G60" s="13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x14ac:dyDescent="0.25">
      <c r="A61" s="1"/>
      <c r="B61" s="13"/>
      <c r="C61" s="13"/>
      <c r="D61" s="13"/>
      <c r="E61" s="13"/>
      <c r="F61" s="13"/>
      <c r="G61" s="13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x14ac:dyDescent="0.25">
      <c r="A62" s="1"/>
      <c r="B62" s="13"/>
      <c r="C62" s="13"/>
      <c r="D62" s="13"/>
      <c r="E62" s="13"/>
      <c r="F62" s="13"/>
      <c r="G62" s="1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ht="15.75" thickBot="1" x14ac:dyDescent="0.3">
      <c r="A63" s="1"/>
      <c r="B63" s="13"/>
      <c r="C63" s="13"/>
      <c r="D63" s="13"/>
      <c r="E63" s="13"/>
      <c r="F63" s="13"/>
      <c r="G63" s="13"/>
      <c r="H63" s="13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3"/>
      <c r="X63" s="13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ht="15.75" thickBot="1" x14ac:dyDescent="0.3">
      <c r="A64" s="1"/>
      <c r="B64" s="3"/>
      <c r="C64" s="4"/>
      <c r="D64" s="4"/>
      <c r="E64" s="4"/>
      <c r="F64" s="4"/>
      <c r="G64" s="4"/>
      <c r="H64" s="4"/>
      <c r="I64" s="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3"/>
      <c r="X64" s="13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16.5" thickBot="1" x14ac:dyDescent="0.35">
      <c r="A65" s="1"/>
      <c r="B65" s="6"/>
      <c r="C65" s="94" t="s">
        <v>27</v>
      </c>
      <c r="D65" s="95"/>
      <c r="E65" s="96"/>
      <c r="F65" s="13"/>
      <c r="G65" s="13"/>
      <c r="H65" s="13"/>
      <c r="I65" s="1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19.5" thickBot="1" x14ac:dyDescent="0.45">
      <c r="A66" s="1"/>
      <c r="B66" s="6"/>
      <c r="C66" s="53" t="s">
        <v>21</v>
      </c>
      <c r="D66" s="12"/>
      <c r="E66" s="54" t="s">
        <v>31</v>
      </c>
      <c r="F66" s="7"/>
      <c r="G66" s="41"/>
      <c r="H66" s="13"/>
      <c r="I66" s="1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16.5" thickBot="1" x14ac:dyDescent="0.35">
      <c r="A67" s="1"/>
      <c r="B67" s="6"/>
      <c r="C67" s="55" t="s">
        <v>22</v>
      </c>
      <c r="D67" s="12"/>
      <c r="E67" s="56" t="s">
        <v>32</v>
      </c>
      <c r="F67" s="13"/>
      <c r="G67" s="13"/>
      <c r="H67" s="13"/>
      <c r="I67" s="1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ht="18.75" x14ac:dyDescent="0.4">
      <c r="A68" s="1"/>
      <c r="B68" s="6"/>
      <c r="C68" s="4"/>
      <c r="D68" s="1"/>
      <c r="E68" s="1"/>
      <c r="F68" s="13"/>
      <c r="G68" s="13"/>
      <c r="H68" s="13"/>
      <c r="I68" s="14"/>
      <c r="J68" s="1"/>
      <c r="K68" s="1"/>
      <c r="L68" s="1"/>
      <c r="M68" s="57" t="s">
        <v>0</v>
      </c>
      <c r="N68" s="58" t="s">
        <v>20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ht="15.75" thickBot="1" x14ac:dyDescent="0.3">
      <c r="A69" s="1"/>
      <c r="B69" s="6"/>
      <c r="C69" s="13"/>
      <c r="D69" s="13"/>
      <c r="E69" s="16"/>
      <c r="F69" s="13"/>
      <c r="G69" s="13"/>
      <c r="H69" s="13"/>
      <c r="I69" s="1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ht="15.75" thickBot="1" x14ac:dyDescent="0.3">
      <c r="A70" s="1"/>
      <c r="B70" s="6"/>
      <c r="C70" s="100" t="s">
        <v>25</v>
      </c>
      <c r="D70" s="101"/>
      <c r="E70" s="102">
        <f>'Entrada de dados'!H11</f>
        <v>15.582000000000001</v>
      </c>
      <c r="F70" s="103"/>
      <c r="G70" s="103"/>
      <c r="H70" s="17"/>
      <c r="I70" s="14"/>
      <c r="J70" s="1"/>
      <c r="K70" s="1"/>
      <c r="L70" s="1"/>
      <c r="M70" s="24">
        <v>9.5869999999999997</v>
      </c>
      <c r="N70" s="25">
        <v>1000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ht="15.75" thickBot="1" x14ac:dyDescent="0.3">
      <c r="A71" s="1"/>
      <c r="B71" s="6"/>
      <c r="C71" s="13"/>
      <c r="D71" s="20"/>
      <c r="E71" s="16"/>
      <c r="F71" s="13"/>
      <c r="G71" s="13"/>
      <c r="H71" s="13"/>
      <c r="I71" s="14"/>
      <c r="J71" s="1"/>
      <c r="K71" s="1"/>
      <c r="L71" s="1"/>
      <c r="M71" s="24">
        <v>10.167999999999999</v>
      </c>
      <c r="N71" s="25">
        <v>1050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15.75" thickBot="1" x14ac:dyDescent="0.3">
      <c r="A72" s="1"/>
      <c r="B72" s="6"/>
      <c r="C72" s="13"/>
      <c r="D72" s="59" t="s">
        <v>23</v>
      </c>
      <c r="E72" s="104">
        <f>E76+E77*G77+E78*G78+E79*G79+E80*G80+E81*G81</f>
        <v>1500.0274138658447</v>
      </c>
      <c r="F72" s="105"/>
      <c r="G72" s="105"/>
      <c r="H72" s="21"/>
      <c r="I72" s="14"/>
      <c r="J72" s="1"/>
      <c r="K72" s="1"/>
      <c r="L72" s="1"/>
      <c r="M72" s="18">
        <v>10.332000000000001</v>
      </c>
      <c r="N72" s="19">
        <v>1064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15.75" thickBot="1" x14ac:dyDescent="0.3">
      <c r="A73" s="1"/>
      <c r="B73" s="6"/>
      <c r="C73" s="13"/>
      <c r="D73" s="67" t="s">
        <v>24</v>
      </c>
      <c r="E73" s="22">
        <f>E72</f>
        <v>1500.0274138658447</v>
      </c>
      <c r="F73" s="13"/>
      <c r="G73" s="13"/>
      <c r="H73" s="13"/>
      <c r="I73" s="14"/>
      <c r="J73" s="1"/>
      <c r="K73" s="1"/>
      <c r="L73" s="1"/>
      <c r="M73" s="18">
        <v>11.951000000000001</v>
      </c>
      <c r="N73" s="19">
        <v>1200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15.75" thickBot="1" x14ac:dyDescent="0.3">
      <c r="A74" s="1"/>
      <c r="B74" s="6"/>
      <c r="C74" s="13"/>
      <c r="D74" s="67" t="s">
        <v>24</v>
      </c>
      <c r="E74" s="23">
        <f>E72</f>
        <v>1500.0274138658447</v>
      </c>
      <c r="F74" s="13"/>
      <c r="G74" s="13"/>
      <c r="H74" s="13"/>
      <c r="I74" s="14"/>
      <c r="J74" s="1"/>
      <c r="K74" s="1"/>
      <c r="L74" s="1"/>
      <c r="M74" s="18">
        <v>14.372999999999999</v>
      </c>
      <c r="N74" s="19">
        <v>1400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x14ac:dyDescent="0.25">
      <c r="A75" s="1"/>
      <c r="B75" s="6"/>
      <c r="C75" s="13"/>
      <c r="D75" s="13"/>
      <c r="E75" s="13"/>
      <c r="F75" s="13"/>
      <c r="G75" s="13"/>
      <c r="H75" s="13"/>
      <c r="I75" s="14"/>
      <c r="J75" s="1"/>
      <c r="K75" s="1"/>
      <c r="L75" s="1"/>
      <c r="M75" s="18">
        <v>16.777000000000001</v>
      </c>
      <c r="N75" s="19">
        <v>1600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x14ac:dyDescent="0.25">
      <c r="A76" s="1"/>
      <c r="B76" s="6"/>
      <c r="C76" s="13"/>
      <c r="D76" s="62" t="s">
        <v>1</v>
      </c>
      <c r="E76" s="46">
        <v>-80.878011169999994</v>
      </c>
      <c r="F76" s="13"/>
      <c r="G76" s="13"/>
      <c r="H76" s="13"/>
      <c r="I76" s="14"/>
      <c r="J76" s="1"/>
      <c r="K76" s="1"/>
      <c r="L76" s="1"/>
      <c r="M76" s="42"/>
      <c r="N76" s="43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ht="15.75" x14ac:dyDescent="0.3">
      <c r="A77" s="1"/>
      <c r="B77" s="6"/>
      <c r="C77" s="13"/>
      <c r="D77" s="62" t="s">
        <v>2</v>
      </c>
      <c r="E77" s="27">
        <v>162.1573104</v>
      </c>
      <c r="F77" s="64" t="s">
        <v>12</v>
      </c>
      <c r="G77" s="98">
        <f>(POWER($E$70,1))</f>
        <v>15.582000000000001</v>
      </c>
      <c r="H77" s="99"/>
      <c r="I77" s="14"/>
      <c r="J77" s="1"/>
      <c r="K77" s="1"/>
      <c r="L77" s="1"/>
      <c r="M77" s="32"/>
      <c r="N77" s="33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ht="15.75" x14ac:dyDescent="0.3">
      <c r="A78" s="1"/>
      <c r="B78" s="6"/>
      <c r="C78" s="13"/>
      <c r="D78" s="62" t="s">
        <v>3</v>
      </c>
      <c r="E78" s="27">
        <v>-8.5368694529999996</v>
      </c>
      <c r="F78" s="64" t="s">
        <v>13</v>
      </c>
      <c r="G78" s="98">
        <f>(POWER($E$70,2))</f>
        <v>242.79872400000002</v>
      </c>
      <c r="H78" s="99"/>
      <c r="I78" s="14"/>
      <c r="J78" s="1"/>
      <c r="K78" s="1"/>
      <c r="L78" s="1"/>
      <c r="M78" s="32"/>
      <c r="N78" s="33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ht="15.75" x14ac:dyDescent="0.3">
      <c r="A79" s="1"/>
      <c r="B79" s="6"/>
      <c r="C79" s="13"/>
      <c r="D79" s="62" t="s">
        <v>4</v>
      </c>
      <c r="E79" s="27">
        <v>0.47196869759999999</v>
      </c>
      <c r="F79" s="64" t="s">
        <v>14</v>
      </c>
      <c r="G79" s="98">
        <f>(POWER($E$70,3))</f>
        <v>3783.2897173680003</v>
      </c>
      <c r="H79" s="99"/>
      <c r="I79" s="14"/>
      <c r="J79" s="1"/>
      <c r="K79" s="1"/>
      <c r="L79" s="1"/>
      <c r="M79" s="32"/>
      <c r="N79" s="33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ht="15.75" x14ac:dyDescent="0.3">
      <c r="A80" s="1"/>
      <c r="B80" s="6"/>
      <c r="C80" s="13"/>
      <c r="D80" s="62" t="s">
        <v>5</v>
      </c>
      <c r="E80" s="27">
        <v>-1.4416936660000001E-2</v>
      </c>
      <c r="F80" s="64" t="s">
        <v>11</v>
      </c>
      <c r="G80" s="98">
        <f>(POWER($E$70,4))</f>
        <v>58951.220376028185</v>
      </c>
      <c r="H80" s="99"/>
      <c r="I80" s="1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ht="15.75" x14ac:dyDescent="0.3">
      <c r="A81" s="1"/>
      <c r="B81" s="6"/>
      <c r="C81" s="13"/>
      <c r="D81" s="62" t="s">
        <v>6</v>
      </c>
      <c r="E81" s="27">
        <v>2.08161889E-4</v>
      </c>
      <c r="F81" s="64" t="s">
        <v>15</v>
      </c>
      <c r="G81" s="98">
        <f>(POWER($E$70,5))</f>
        <v>918577.91589927126</v>
      </c>
      <c r="H81" s="99"/>
      <c r="I81" s="1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ht="15.75" x14ac:dyDescent="0.3">
      <c r="A82" s="1"/>
      <c r="B82" s="6"/>
      <c r="C82" s="13"/>
      <c r="D82" s="26"/>
      <c r="E82" s="30"/>
      <c r="F82" s="35"/>
      <c r="G82" s="109"/>
      <c r="H82" s="109"/>
      <c r="I82" s="1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ht="15.75" x14ac:dyDescent="0.3">
      <c r="A83" s="1"/>
      <c r="B83" s="6"/>
      <c r="C83" s="13"/>
      <c r="D83" s="28"/>
      <c r="E83" s="29"/>
      <c r="F83" s="39"/>
      <c r="G83" s="108"/>
      <c r="H83" s="108"/>
      <c r="I83" s="1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3"/>
      <c r="X83" s="13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ht="15.75" x14ac:dyDescent="0.3">
      <c r="A84" s="1"/>
      <c r="B84" s="6"/>
      <c r="C84" s="13"/>
      <c r="D84" s="28"/>
      <c r="E84" s="29"/>
      <c r="F84" s="39"/>
      <c r="G84" s="108"/>
      <c r="H84" s="108"/>
      <c r="I84" s="1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3"/>
      <c r="X84" s="13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ht="15.75" x14ac:dyDescent="0.3">
      <c r="A85" s="1"/>
      <c r="B85" s="6"/>
      <c r="C85" s="13"/>
      <c r="D85" s="28"/>
      <c r="E85" s="29"/>
      <c r="F85" s="39"/>
      <c r="G85" s="108"/>
      <c r="H85" s="108"/>
      <c r="I85" s="1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ht="15.75" x14ac:dyDescent="0.3">
      <c r="A86" s="1"/>
      <c r="B86" s="6"/>
      <c r="C86" s="13"/>
      <c r="D86" s="28"/>
      <c r="E86" s="31"/>
      <c r="F86" s="39"/>
      <c r="G86" s="39"/>
      <c r="H86" s="40"/>
      <c r="I86" s="1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9.6" customHeight="1" thickBot="1" x14ac:dyDescent="0.35">
      <c r="A87" s="1"/>
      <c r="B87" s="6"/>
      <c r="C87" s="13"/>
      <c r="D87" s="13"/>
      <c r="E87" s="13"/>
      <c r="F87" s="39"/>
      <c r="G87" s="39"/>
      <c r="H87" s="40"/>
      <c r="I87" s="1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x14ac:dyDescent="0.25">
      <c r="A88" s="1"/>
      <c r="B88" s="4"/>
      <c r="C88" s="4"/>
      <c r="D88" s="4"/>
      <c r="E88" s="4"/>
      <c r="F88" s="4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15.75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15.75" thickBot="1" x14ac:dyDescent="0.3">
      <c r="A95" s="1"/>
      <c r="B95" s="3"/>
      <c r="C95" s="4"/>
      <c r="D95" s="4"/>
      <c r="E95" s="4"/>
      <c r="F95" s="4"/>
      <c r="G95" s="4"/>
      <c r="H95" s="4"/>
      <c r="I95" s="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16.5" thickBot="1" x14ac:dyDescent="0.35">
      <c r="A96" s="1"/>
      <c r="B96" s="6"/>
      <c r="C96" s="94" t="s">
        <v>27</v>
      </c>
      <c r="D96" s="95"/>
      <c r="E96" s="96"/>
      <c r="F96" s="13"/>
      <c r="G96" s="13"/>
      <c r="H96" s="13"/>
      <c r="I96" s="1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ht="19.5" thickBot="1" x14ac:dyDescent="0.45">
      <c r="A97" s="1"/>
      <c r="B97" s="6"/>
      <c r="C97" s="53" t="s">
        <v>21</v>
      </c>
      <c r="D97" s="12"/>
      <c r="E97" s="54" t="s">
        <v>33</v>
      </c>
      <c r="F97" s="7"/>
      <c r="G97" s="41"/>
      <c r="H97" s="13"/>
      <c r="I97" s="1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ht="16.5" thickBot="1" x14ac:dyDescent="0.35">
      <c r="A98" s="1"/>
      <c r="B98" s="6"/>
      <c r="C98" s="55" t="s">
        <v>22</v>
      </c>
      <c r="D98" s="12"/>
      <c r="E98" s="56" t="s">
        <v>34</v>
      </c>
      <c r="F98" s="13"/>
      <c r="G98" s="13"/>
      <c r="H98" s="13"/>
      <c r="I98" s="1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ht="18.75" x14ac:dyDescent="0.4">
      <c r="A99" s="1"/>
      <c r="B99" s="6"/>
      <c r="C99" s="4"/>
      <c r="D99" s="1"/>
      <c r="E99" s="1"/>
      <c r="F99" s="13"/>
      <c r="G99" s="13"/>
      <c r="H99" s="13"/>
      <c r="I99" s="14"/>
      <c r="J99" s="1"/>
      <c r="K99" s="1"/>
      <c r="L99" s="1"/>
      <c r="M99" s="57" t="s">
        <v>0</v>
      </c>
      <c r="N99" s="58" t="s">
        <v>20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ht="15.75" thickBot="1" x14ac:dyDescent="0.3">
      <c r="A100" s="1"/>
      <c r="B100" s="6"/>
      <c r="C100" s="13"/>
      <c r="D100" s="13"/>
      <c r="E100" s="16"/>
      <c r="F100" s="13"/>
      <c r="G100" s="13"/>
      <c r="H100" s="13"/>
      <c r="I100" s="1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ht="15.75" thickBot="1" x14ac:dyDescent="0.3">
      <c r="A101" s="1"/>
      <c r="B101" s="6"/>
      <c r="C101" s="100" t="s">
        <v>25</v>
      </c>
      <c r="D101" s="101"/>
      <c r="E101" s="102">
        <f>'Entrada de dados'!H11</f>
        <v>15.582000000000001</v>
      </c>
      <c r="F101" s="103"/>
      <c r="G101" s="103"/>
      <c r="H101" s="17"/>
      <c r="I101" s="14"/>
      <c r="J101" s="1"/>
      <c r="K101" s="1"/>
      <c r="L101" s="1"/>
      <c r="M101" s="24">
        <v>14.372999999999999</v>
      </c>
      <c r="N101" s="25">
        <v>1400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ht="15.75" thickBot="1" x14ac:dyDescent="0.3">
      <c r="A102" s="1"/>
      <c r="B102" s="6"/>
      <c r="C102" s="13"/>
      <c r="D102" s="20"/>
      <c r="E102" s="16"/>
      <c r="F102" s="13"/>
      <c r="G102" s="13"/>
      <c r="H102" s="13"/>
      <c r="I102" s="14"/>
      <c r="J102" s="1"/>
      <c r="K102" s="1"/>
      <c r="L102" s="1"/>
      <c r="M102" s="24">
        <v>15.582000000000001</v>
      </c>
      <c r="N102" s="25">
        <v>1500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ht="15.75" thickBot="1" x14ac:dyDescent="0.3">
      <c r="A103" s="1"/>
      <c r="B103" s="6"/>
      <c r="C103" s="13"/>
      <c r="D103" s="59" t="s">
        <v>23</v>
      </c>
      <c r="E103" s="104">
        <f>E107+E108*G108+E109*G109+E110*G110+E111*G111</f>
        <v>1502.3753389455887</v>
      </c>
      <c r="F103" s="105"/>
      <c r="G103" s="105"/>
      <c r="H103" s="21"/>
      <c r="I103" s="14"/>
      <c r="J103" s="1"/>
      <c r="K103" s="1"/>
      <c r="L103" s="1"/>
      <c r="M103" s="18">
        <v>17.53</v>
      </c>
      <c r="N103" s="19">
        <v>1664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ht="15.75" thickBot="1" x14ac:dyDescent="0.3">
      <c r="A104" s="1"/>
      <c r="B104" s="6"/>
      <c r="C104" s="13"/>
      <c r="D104" s="67" t="s">
        <v>24</v>
      </c>
      <c r="E104" s="22">
        <f>E103</f>
        <v>1502.3753389455887</v>
      </c>
      <c r="F104" s="13"/>
      <c r="G104" s="13"/>
      <c r="H104" s="13"/>
      <c r="I104" s="14"/>
      <c r="J104" s="1"/>
      <c r="K104" s="1"/>
      <c r="L104" s="1"/>
      <c r="M104" s="18">
        <v>17.946999999999999</v>
      </c>
      <c r="N104" s="19">
        <v>1700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ht="15.75" thickBot="1" x14ac:dyDescent="0.3">
      <c r="A105" s="1"/>
      <c r="B105" s="6"/>
      <c r="C105" s="13"/>
      <c r="D105" s="67" t="s">
        <v>24</v>
      </c>
      <c r="E105" s="23">
        <f>E103</f>
        <v>1502.3753389455887</v>
      </c>
      <c r="F105" s="13"/>
      <c r="G105" s="13"/>
      <c r="H105" s="13"/>
      <c r="I105" s="14"/>
      <c r="J105" s="1"/>
      <c r="K105" s="1"/>
      <c r="L105" s="1"/>
      <c r="M105" s="18">
        <v>18.285</v>
      </c>
      <c r="N105" s="19">
        <v>1730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x14ac:dyDescent="0.25">
      <c r="A106" s="1"/>
      <c r="B106" s="6"/>
      <c r="C106" s="13"/>
      <c r="D106" s="13"/>
      <c r="E106" s="13"/>
      <c r="F106" s="13"/>
      <c r="G106" s="13"/>
      <c r="H106" s="13"/>
      <c r="I106" s="14"/>
      <c r="J106" s="1"/>
      <c r="K106" s="1"/>
      <c r="L106" s="1"/>
      <c r="M106" s="18">
        <v>18.693000000000001</v>
      </c>
      <c r="N106" s="19">
        <v>1768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x14ac:dyDescent="0.25">
      <c r="A107" s="1"/>
      <c r="B107" s="6"/>
      <c r="C107" s="13"/>
      <c r="D107" s="62" t="s">
        <v>1</v>
      </c>
      <c r="E107" s="46">
        <v>53338.751259999997</v>
      </c>
      <c r="F107" s="13"/>
      <c r="G107" s="13"/>
      <c r="H107" s="13"/>
      <c r="I107" s="14"/>
      <c r="J107" s="1"/>
      <c r="K107" s="1"/>
      <c r="L107" s="1"/>
      <c r="M107" s="42"/>
      <c r="N107" s="43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ht="15.75" x14ac:dyDescent="0.3">
      <c r="A108" s="1"/>
      <c r="B108" s="6"/>
      <c r="C108" s="13"/>
      <c r="D108" s="62" t="s">
        <v>2</v>
      </c>
      <c r="E108" s="27">
        <v>-12358.922979999999</v>
      </c>
      <c r="F108" s="64" t="s">
        <v>12</v>
      </c>
      <c r="G108" s="98">
        <f>(POWER($E$101,1))</f>
        <v>15.582000000000001</v>
      </c>
      <c r="H108" s="99"/>
      <c r="I108" s="14"/>
      <c r="J108" s="1"/>
      <c r="K108" s="1"/>
      <c r="L108" s="1"/>
      <c r="M108" s="32"/>
      <c r="N108" s="33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15.75" x14ac:dyDescent="0.3">
      <c r="A109" s="1"/>
      <c r="B109" s="6"/>
      <c r="C109" s="13"/>
      <c r="D109" s="62" t="s">
        <v>3</v>
      </c>
      <c r="E109" s="27">
        <v>1092.6576130000001</v>
      </c>
      <c r="F109" s="64" t="s">
        <v>13</v>
      </c>
      <c r="G109" s="98">
        <f>(POWER($E$101,2))</f>
        <v>242.79872400000002</v>
      </c>
      <c r="H109" s="99"/>
      <c r="I109" s="14"/>
      <c r="J109" s="1"/>
      <c r="K109" s="1"/>
      <c r="L109" s="1"/>
      <c r="M109" s="32"/>
      <c r="N109" s="33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15.75" x14ac:dyDescent="0.3">
      <c r="A110" s="1"/>
      <c r="B110" s="6"/>
      <c r="C110" s="13"/>
      <c r="D110" s="62" t="s">
        <v>4</v>
      </c>
      <c r="E110" s="27">
        <v>-42.656936860000002</v>
      </c>
      <c r="F110" s="64" t="s">
        <v>14</v>
      </c>
      <c r="G110" s="98">
        <f>(POWER($E$101,3))</f>
        <v>3783.2897173680003</v>
      </c>
      <c r="H110" s="99"/>
      <c r="I110" s="14"/>
      <c r="J110" s="1"/>
      <c r="K110" s="1"/>
      <c r="L110" s="1"/>
      <c r="M110" s="32"/>
      <c r="N110" s="33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15.75" x14ac:dyDescent="0.3">
      <c r="A111" s="1"/>
      <c r="B111" s="6"/>
      <c r="C111" s="13"/>
      <c r="D111" s="62" t="s">
        <v>5</v>
      </c>
      <c r="E111" s="27">
        <v>0.62472054200000005</v>
      </c>
      <c r="F111" s="64" t="s">
        <v>11</v>
      </c>
      <c r="G111" s="98">
        <f>(POWER($E$101,4))</f>
        <v>58951.220376028185</v>
      </c>
      <c r="H111" s="99"/>
      <c r="I111" s="1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ht="15.75" x14ac:dyDescent="0.3">
      <c r="A112" s="1"/>
      <c r="B112" s="6"/>
      <c r="C112" s="13"/>
      <c r="D112" s="26"/>
      <c r="E112" s="30"/>
      <c r="F112" s="35"/>
      <c r="G112" s="109"/>
      <c r="H112" s="109"/>
      <c r="I112" s="1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ht="15.75" x14ac:dyDescent="0.3">
      <c r="A113" s="1"/>
      <c r="B113" s="6"/>
      <c r="C113" s="13"/>
      <c r="D113" s="28"/>
      <c r="E113" s="29"/>
      <c r="F113" s="39"/>
      <c r="G113" s="108"/>
      <c r="H113" s="108"/>
      <c r="I113" s="1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ht="15.75" x14ac:dyDescent="0.3">
      <c r="A114" s="1"/>
      <c r="B114" s="6"/>
      <c r="C114" s="13"/>
      <c r="D114" s="28"/>
      <c r="E114" s="29"/>
      <c r="F114" s="39"/>
      <c r="G114" s="108"/>
      <c r="H114" s="108"/>
      <c r="I114" s="1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ht="15.75" x14ac:dyDescent="0.3">
      <c r="A115" s="1"/>
      <c r="B115" s="6"/>
      <c r="C115" s="13"/>
      <c r="D115" s="28"/>
      <c r="E115" s="29"/>
      <c r="F115" s="39"/>
      <c r="G115" s="108"/>
      <c r="H115" s="108"/>
      <c r="I115" s="1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15.75" x14ac:dyDescent="0.3">
      <c r="A116" s="1"/>
      <c r="B116" s="6"/>
      <c r="C116" s="13"/>
      <c r="D116" s="28"/>
      <c r="E116" s="29"/>
      <c r="F116" s="39"/>
      <c r="G116" s="108"/>
      <c r="H116" s="108"/>
      <c r="I116" s="1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15.75" x14ac:dyDescent="0.3">
      <c r="A117" s="1"/>
      <c r="B117" s="6"/>
      <c r="C117" s="13"/>
      <c r="D117" s="28"/>
      <c r="E117" s="31"/>
      <c r="F117" s="39"/>
      <c r="G117" s="39"/>
      <c r="H117" s="40"/>
      <c r="I117" s="1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10.9" customHeight="1" thickBot="1" x14ac:dyDescent="0.35">
      <c r="A118" s="1"/>
      <c r="B118" s="6"/>
      <c r="C118" s="13"/>
      <c r="D118" s="13"/>
      <c r="E118" s="13"/>
      <c r="F118" s="39"/>
      <c r="G118" s="39"/>
      <c r="H118" s="40"/>
      <c r="I118" s="1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x14ac:dyDescent="0.25">
      <c r="A119" s="1"/>
      <c r="B119" s="4"/>
      <c r="C119" s="4"/>
      <c r="D119" s="4"/>
      <c r="E119" s="4"/>
      <c r="F119" s="4"/>
      <c r="G119" s="4"/>
      <c r="H119" s="4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</sheetData>
  <sheetProtection algorithmName="SHA-512" hashValue="Qu+JWJ2k6Fg6wuFfCc2lVwcCWFbDPKT+mJSOxFhbnEZ6pdTuxMz/xRTGAfTLc/FWKagE7x3Agae5wASWq2GdNA==" saltValue="s9fSHOWuG0WSyAVboo7Ytg==" spinCount="100000" sheet="1" objects="1" scenarios="1" selectLockedCells="1" selectUnlockedCells="1"/>
  <mergeCells count="57">
    <mergeCell ref="E72:G72"/>
    <mergeCell ref="G52:H52"/>
    <mergeCell ref="G53:H53"/>
    <mergeCell ref="G54:H54"/>
    <mergeCell ref="G20:H20"/>
    <mergeCell ref="G21:H21"/>
    <mergeCell ref="G22:H22"/>
    <mergeCell ref="G50:H50"/>
    <mergeCell ref="G51:H51"/>
    <mergeCell ref="E41:G41"/>
    <mergeCell ref="G46:H46"/>
    <mergeCell ref="G47:H47"/>
    <mergeCell ref="G48:H48"/>
    <mergeCell ref="G49:H49"/>
    <mergeCell ref="C101:D101"/>
    <mergeCell ref="E101:G101"/>
    <mergeCell ref="G114:H114"/>
    <mergeCell ref="G115:H115"/>
    <mergeCell ref="G116:H116"/>
    <mergeCell ref="G111:H111"/>
    <mergeCell ref="G112:H112"/>
    <mergeCell ref="G77:H77"/>
    <mergeCell ref="G78:H78"/>
    <mergeCell ref="G79:H79"/>
    <mergeCell ref="G113:H113"/>
    <mergeCell ref="E103:G103"/>
    <mergeCell ref="G108:H108"/>
    <mergeCell ref="G109:H109"/>
    <mergeCell ref="G110:H110"/>
    <mergeCell ref="G82:H82"/>
    <mergeCell ref="G83:H83"/>
    <mergeCell ref="G84:H84"/>
    <mergeCell ref="G85:H85"/>
    <mergeCell ref="G80:H80"/>
    <mergeCell ref="G81:H81"/>
    <mergeCell ref="W5:X5"/>
    <mergeCell ref="Z5:AA5"/>
    <mergeCell ref="C8:D8"/>
    <mergeCell ref="E8:G8"/>
    <mergeCell ref="T4:AD4"/>
    <mergeCell ref="AC5:AD5"/>
    <mergeCell ref="C3:E3"/>
    <mergeCell ref="C34:E34"/>
    <mergeCell ref="C65:E65"/>
    <mergeCell ref="C96:E96"/>
    <mergeCell ref="T5:U5"/>
    <mergeCell ref="G23:H23"/>
    <mergeCell ref="C39:D39"/>
    <mergeCell ref="E39:G39"/>
    <mergeCell ref="E10:G10"/>
    <mergeCell ref="G15:H15"/>
    <mergeCell ref="G16:H16"/>
    <mergeCell ref="G17:H17"/>
    <mergeCell ref="G18:H18"/>
    <mergeCell ref="G19:H19"/>
    <mergeCell ref="C70:D70"/>
    <mergeCell ref="E70:G7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S Milivoltagem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2020-02-29T21:02:38Z</dcterms:modified>
</cp:coreProperties>
</file>